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defaultThemeVersion="124226"/>
  <mc:AlternateContent xmlns:mc="http://schemas.openxmlformats.org/markup-compatibility/2006">
    <mc:Choice Requires="x15">
      <x15ac:absPath xmlns:x15ac="http://schemas.microsoft.com/office/spreadsheetml/2010/11/ac" url="C:\Users\Temp_user\AppData\Local\Microsoft\Windows\INetCache\Content.Outlook\FJ5P6E4D\"/>
    </mc:Choice>
  </mc:AlternateContent>
  <xr:revisionPtr revIDLastSave="0" documentId="13_ncr:1_{2DECF77C-B4F7-46A4-BDAB-AC9140FED9D3}" xr6:coauthVersionLast="47" xr6:coauthVersionMax="47" xr10:uidLastSave="{00000000-0000-0000-0000-000000000000}"/>
  <bookViews>
    <workbookView xWindow="-110" yWindow="-110" windowWidth="19420" windowHeight="11500" tabRatio="1000" activeTab="5" xr2:uid="{00000000-000D-0000-FFFF-FFFF00000000}"/>
  </bookViews>
  <sheets>
    <sheet name="Preliminaries" sheetId="25" r:id="rId1"/>
    <sheet name="Boundary wall" sheetId="17" r:id="rId2"/>
    <sheet name="Football court" sheetId="8" r:id="rId3"/>
    <sheet name="basketball court" sheetId="26" r:id="rId4"/>
    <sheet name="Children's playground" sheetId="27" r:id="rId5"/>
    <sheet name="Washrooms" sheetId="28" r:id="rId6"/>
    <sheet name="Summary" sheetId="6" r:id="rId7"/>
  </sheets>
  <definedNames>
    <definedName name="_xlnm.Print_Area" localSheetId="3">'basketball court'!$A$1:$F$15</definedName>
    <definedName name="_xlnm.Print_Area" localSheetId="1">'Boundary wall'!$A$1:$F$21</definedName>
    <definedName name="_xlnm.Print_Area" localSheetId="4">'Children''s playground'!$A$1:$F$20</definedName>
    <definedName name="_xlnm.Print_Area" localSheetId="2">'Football court'!$A$1:$F$18</definedName>
    <definedName name="_xlnm.Print_Area" localSheetId="0">Preliminaries!$A$1:$F$8</definedName>
    <definedName name="_xlnm.Print_Area" localSheetId="6">Summary!$A$1:$D$17</definedName>
    <definedName name="_xlnm.Print_Area" localSheetId="5">Washrooms!$A$1:$F$29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15" i="6" l="1"/>
  <c r="D13" i="6"/>
  <c r="D11" i="6"/>
  <c r="D9" i="6"/>
  <c r="D7" i="6"/>
  <c r="D5" i="6"/>
  <c r="D6" i="8"/>
  <c r="D5" i="8"/>
  <c r="F28" i="28"/>
  <c r="F27" i="28" l="1"/>
  <c r="F26" i="28"/>
  <c r="F18" i="28" l="1"/>
  <c r="F20" i="28"/>
  <c r="F21" i="28"/>
  <c r="F23" i="28"/>
  <c r="F24" i="28"/>
  <c r="F17" i="28"/>
  <c r="F6" i="28"/>
  <c r="F7" i="28"/>
  <c r="F8" i="28"/>
  <c r="F10" i="28"/>
  <c r="F11" i="28"/>
  <c r="F12" i="28"/>
  <c r="F13" i="28"/>
  <c r="F14" i="28"/>
  <c r="F15" i="28"/>
  <c r="F5" i="28"/>
  <c r="F19" i="27"/>
  <c r="F18" i="27"/>
  <c r="F17" i="27"/>
  <c r="F16" i="27"/>
  <c r="F15" i="27"/>
  <c r="F14" i="27"/>
  <c r="F13" i="27"/>
  <c r="F12" i="27"/>
  <c r="F11" i="27"/>
  <c r="F10" i="27"/>
  <c r="F9" i="27"/>
  <c r="F8" i="27"/>
  <c r="F7" i="27"/>
  <c r="F6" i="27"/>
  <c r="F5" i="27"/>
  <c r="F14" i="26"/>
  <c r="F13" i="26"/>
  <c r="F12" i="26"/>
  <c r="F11" i="26"/>
  <c r="F10" i="26"/>
  <c r="F9" i="26"/>
  <c r="F8" i="26"/>
  <c r="F7" i="26"/>
  <c r="F6" i="26"/>
  <c r="F5" i="26"/>
  <c r="F16" i="8"/>
  <c r="F10" i="8"/>
  <c r="F9" i="8"/>
  <c r="F13" i="8"/>
  <c r="F12" i="8"/>
  <c r="F11" i="8"/>
  <c r="F8" i="8"/>
  <c r="F7" i="8"/>
  <c r="C7" i="17"/>
  <c r="F7" i="17" s="1"/>
  <c r="C8" i="17"/>
  <c r="F8" i="17" s="1"/>
  <c r="F29" i="28" l="1"/>
  <c r="F15" i="26"/>
  <c r="F20" i="27"/>
  <c r="C19" i="17" l="1"/>
  <c r="F19" i="17" s="1"/>
  <c r="C18" i="17"/>
  <c r="F18" i="17" s="1"/>
  <c r="C16" i="17"/>
  <c r="F16" i="17" s="1"/>
  <c r="C15" i="17"/>
  <c r="F15" i="17" s="1"/>
  <c r="C14" i="17"/>
  <c r="F14" i="17" s="1"/>
  <c r="C12" i="17"/>
  <c r="F12" i="17" s="1"/>
  <c r="C11" i="17"/>
  <c r="F11" i="17" s="1"/>
  <c r="C10" i="17"/>
  <c r="F10" i="17" s="1"/>
  <c r="F20" i="17"/>
  <c r="F17" i="17"/>
  <c r="F21" i="17" l="1"/>
  <c r="D7" i="25" l="1"/>
  <c r="F7" i="25"/>
  <c r="F6" i="25"/>
  <c r="F5" i="25"/>
  <c r="F8" i="25" l="1"/>
  <c r="F17" i="8" l="1"/>
  <c r="F15" i="8"/>
  <c r="F14" i="8" l="1"/>
  <c r="F6" i="8" l="1"/>
  <c r="F5" i="8"/>
  <c r="F18" i="8" l="1"/>
  <c r="D17" i="6" s="1"/>
</calcChain>
</file>

<file path=xl/sharedStrings.xml><?xml version="1.0" encoding="utf-8"?>
<sst xmlns="http://schemas.openxmlformats.org/spreadsheetml/2006/main" count="226" uniqueCount="140">
  <si>
    <t>Description</t>
  </si>
  <si>
    <t>Unit</t>
  </si>
  <si>
    <t>Qty</t>
  </si>
  <si>
    <t xml:space="preserve">Total </t>
  </si>
  <si>
    <t>Pcs</t>
  </si>
  <si>
    <t>COST SUMMARY</t>
  </si>
  <si>
    <t>No.</t>
  </si>
  <si>
    <t xml:space="preserve">Unit Costs </t>
  </si>
  <si>
    <t>QTY</t>
  </si>
  <si>
    <t>UNIT</t>
  </si>
  <si>
    <t>M</t>
  </si>
  <si>
    <t>DESCRIPTION</t>
  </si>
  <si>
    <t xml:space="preserve"> </t>
  </si>
  <si>
    <t xml:space="preserve">Preliminaries </t>
  </si>
  <si>
    <t>GRAND TOTAL</t>
  </si>
  <si>
    <t xml:space="preserve"> QTY. </t>
  </si>
  <si>
    <t>RATE (USD)</t>
  </si>
  <si>
    <t xml:space="preserve"> AMOUNT (USD) </t>
  </si>
  <si>
    <t>TOTAL CARRIED TO MAIN SUMMARY</t>
  </si>
  <si>
    <t>Mobilization</t>
  </si>
  <si>
    <t>Lumpsum</t>
  </si>
  <si>
    <t>Total amount carried to summary page</t>
  </si>
  <si>
    <r>
      <t>M</t>
    </r>
    <r>
      <rPr>
        <vertAlign val="superscript"/>
        <sz val="11"/>
        <color theme="1"/>
        <rFont val="Calibri"/>
        <family val="2"/>
        <scheme val="minor"/>
      </rPr>
      <t>3</t>
    </r>
  </si>
  <si>
    <r>
      <t>M</t>
    </r>
    <r>
      <rPr>
        <vertAlign val="superscript"/>
        <sz val="11"/>
        <color theme="1"/>
        <rFont val="Calibri"/>
        <family val="2"/>
        <scheme val="minor"/>
      </rPr>
      <t>2</t>
    </r>
  </si>
  <si>
    <t>Allow a provisional sum for demolition of existing structures, including debris removal and disposal.</t>
  </si>
  <si>
    <t>Allow a provisional sum for machinery mobilization (excavators, bulldozers).</t>
  </si>
  <si>
    <t>Sq.m</t>
  </si>
  <si>
    <t>BOQ FOR BAIDOA NORTH PARK PROJECT</t>
  </si>
  <si>
    <t>LOCATION: BARWAQO 2 SETTLEMENT,BAIDOA</t>
  </si>
  <si>
    <t>SN</t>
  </si>
  <si>
    <t>DESCRIPTIONS</t>
  </si>
  <si>
    <t>RATE USD</t>
  </si>
  <si>
    <t>AMOUNT USD</t>
  </si>
  <si>
    <t>Excavate for strip foundation 1200mm width x depth not exceeding 800mm,  Excavated material should be used back filling for plinth.</t>
  </si>
  <si>
    <t>Excavate for strip foundation 1200mm  x 1200mm and depth not exceeding 1200mm,  Excavated material should be used back filling for plinth.</t>
  </si>
  <si>
    <t>Sub-structure</t>
  </si>
  <si>
    <t>Rc Concrete class 20/20 to 500x200mm Ground Tie beam of 1:2:4 mix with # 4 Y12 and stirrups of 6mm@ 250mm/cc</t>
  </si>
  <si>
    <t>Foundation works for the reinforced concrete columns -y-12 &amp; Y/D8 bars cocncrete ratio of 1:2:4</t>
  </si>
  <si>
    <t>Super-structure</t>
  </si>
  <si>
    <t>400mm thick rubble walling laid to regular course with 1:4 cement sand mortar</t>
  </si>
  <si>
    <t>Allow a povisional sum for procurement and fabrication of metallic rails as per designs for the entire perimeter wall height of 0.5m</t>
  </si>
  <si>
    <t>450mm wide x 100 mm thick Mortar coping on top of boundary wall with 50mm projection.</t>
  </si>
  <si>
    <t>Plaster works for internal and external faces of the wall with 1:3 mix  cement sand mortar</t>
  </si>
  <si>
    <t>White washing works for the plastered  works on the wall faces.</t>
  </si>
  <si>
    <t>Reinforcement works for 450x450mm thick colums with approved reinforcement 4y12 and y8 ring bars or equivalent with concrete ratio of 1:2:4. Column height 2.2m high. Total columns - 200 No.</t>
  </si>
  <si>
    <t>LOCATION: BARWAQO 2 SETTLEMENT, BAIDOA</t>
  </si>
  <si>
    <t>Excavations</t>
  </si>
  <si>
    <t>500mm thick sub-structure walling laid to regular course with 1:4 cement sand mortar.</t>
  </si>
  <si>
    <t>PROJECT: SPORT FACILITIES – BAIDOA NORTH PARK</t>
  </si>
  <si>
    <t>M2</t>
  </si>
  <si>
    <t>M3</t>
  </si>
  <si>
    <t>Supply and compact a layer of stone fill (100mm thick) for the base foundation.</t>
  </si>
  <si>
    <t>Install artificial turf, including base preparation and securing edges.</t>
  </si>
  <si>
    <t>Build a 1m-high wall above ground (200mm thick) using hollow concrete blocks and cement/sand mortar (1:4 mix).</t>
  </si>
  <si>
    <t>PCS</t>
  </si>
  <si>
    <t>Install chain link fencing (5m high) supported by steel posts.</t>
  </si>
  <si>
    <t>Install durable nylon top netting (30m x 20m) securely attached to the steel posts to contain the ball.</t>
  </si>
  <si>
    <t>Provide and install football goalposts with nets, painted and fixed as approved by the Engineer.</t>
  </si>
  <si>
    <t>Whitewash the 1m wall above ground to prepare for painting.</t>
  </si>
  <si>
    <t>Paint the 1m wall above ground (weather shield paint) as approved by the Engineer.</t>
  </si>
  <si>
    <t>Set</t>
  </si>
  <si>
    <t xml:space="preserve">Total cost for the football court </t>
  </si>
  <si>
    <t>Pair</t>
  </si>
  <si>
    <t>Provide and install durable court markings, including key area, three-point line, and free-throw lines.</t>
  </si>
  <si>
    <t>Supply and install basketball backboards with hoops, including adjustable height mechanism and padding.</t>
  </si>
  <si>
    <t>Provide and install benches for players and officials (capacity: 10 per side).</t>
  </si>
  <si>
    <t>Install padded barriers around backboards and steel posts for player safety.</t>
  </si>
  <si>
    <t>pcs</t>
  </si>
  <si>
    <t>PROJECT: BOUNDARY WALL &amp; SECURITY TOWER – BAIDOA NORTH PARK</t>
  </si>
  <si>
    <t>PROJECT: BAIDOA NORTH PARK</t>
  </si>
  <si>
    <t xml:space="preserve">Boundary wall </t>
  </si>
  <si>
    <t>Boundary wall</t>
  </si>
  <si>
    <t>Supply and compact soil playing surface (well-graded and stabilized for durability).</t>
  </si>
  <si>
    <t>Allow a provisional sum for land leveling, including site clearance, excavation, filling, and compaction.</t>
  </si>
  <si>
    <t>Provide and install swing sets (2 sets with 4 seats each), complete with steel frames and durable chains.</t>
  </si>
  <si>
    <t>Install slides (2 units) made of durable plastic with steel frames, ensuring safe angles for child use.</t>
  </si>
  <si>
    <t>Install climbing structures, including rope and metal components for physical activity and play.</t>
  </si>
  <si>
    <t>Provide and install monkey bars with sturdy steel construction for physical play.</t>
  </si>
  <si>
    <t>Install seesaws (2 units) with durable materials and anti-rust coating for longevity.</t>
  </si>
  <si>
    <t>Provide and install a merry-go-round with a strong steel frame and non-slip base.</t>
  </si>
  <si>
    <t>Install benches with steel frames and wooden seats, suitable for 4 people per bench.</t>
  </si>
  <si>
    <t>Erect shading structures (e.g., pergolas or fabric canopies) for sun protection in seating areas.</t>
  </si>
  <si>
    <t>Install instructional signage displaying playground rules and safety guidelines in a child-friendly design.</t>
  </si>
  <si>
    <t>Install drainage channels around the playground perimeter to prevent waterlogging and ensure safety.</t>
  </si>
  <si>
    <t>Total cost for the Children's play ground</t>
  </si>
  <si>
    <t xml:space="preserve">Total cost for the Basketball court </t>
  </si>
  <si>
    <t>Excavate foundoutation trench (0.4m width x 0.5m depth x 25.4m length)</t>
  </si>
  <si>
    <t>Mass concrete in 50 mm thick blinding layer (1:4:8 mix ) under the foundation wall (25.4m x 0.4m x 0.05m)</t>
  </si>
  <si>
    <t>Rubble stone foundation wall in cement &amp; sand mortar 1:4 ( 0.7m high x 0.4m wide x 22.8m length) 30 cm above ground level.</t>
  </si>
  <si>
    <t>200 mm thick stone hardcore filling well compacted and leveled  (3.8x1.2+2x1.8x1.8)x0.2</t>
  </si>
  <si>
    <t xml:space="preserve">SUPER STRUCTURE WORK </t>
  </si>
  <si>
    <t>Rcc concrete (1:3:6 mix ) in conc. floor slab 70 mm thick with Re-bar R6 @ 300mm c/c. and overlaid 3cm cement sand screed, ensure the floor is sloping towards drop hole (3.8x1.2+2x1.8x1.8)x0.1m</t>
  </si>
  <si>
    <t>Construction of 20cmx20cmx40cm CHBs walls up to door level (i.e. 2050mm above the foundation). Use 1:4 c/s mortar. Fill and level the top of walls. (4.2mx2.05mx3-3.2m2+1.8mx2.05mx3-0.5mx0.5mx2)+2.05mx1.2m)</t>
  </si>
  <si>
    <t>provide and fix precast concrete  on top of doors and wooden ventilations. Size is 1mx0.2mx0.15m. (1:2:3mix) with 3 No 12mm re-bars</t>
  </si>
  <si>
    <t>No</t>
  </si>
  <si>
    <t>Construction of 20cmx20cmx40cm CHBs slope-formation walls using 1:4 c/s mortar, over the precast beams.(0.5x4.2+0.8x4.2+3x(0.5x0.8x1.8)</t>
  </si>
  <si>
    <t>R.C (1:2:4 mix) in No.1. top ring beam,( at top lintel ((4.2mx2+1.8mx2)x20cm x 15cm) with re-bars 4N0. Y12 &amp; R6 links @ 250 mm c/c.Provide and fix 6mm iron strapping wires/roof -ties bedded in top ring beam to tie down the rafters.</t>
  </si>
  <si>
    <t>Construct Toilet footrests by the size of 50cmx50cm, and at least 20cm high and install 6" delivery pipe @45degrees well as approved by the engineer</t>
  </si>
  <si>
    <t>ROOF WORK</t>
  </si>
  <si>
    <t>Construct timber fascia boards in the front, sides and back walls (i.e. under all eaves lines) and paint</t>
  </si>
  <si>
    <t>ML</t>
  </si>
  <si>
    <t>PLASTERING AND OTHER FINISHING WORKS</t>
  </si>
  <si>
    <t>External &amp; internal plastering ,12 mm thick, cement / sand mix 1:3, with wood float finish. (7.62+35.66+0.36)x2</t>
  </si>
  <si>
    <t>Apply two coats white wash ( lime to white glue ratio =1:275) and distemper paint the plastered wall surface.</t>
  </si>
  <si>
    <t>DOORS AND WINDOWS WORK</t>
  </si>
  <si>
    <t>Supply and fix single leafed steel doors (No.s 2; 800x2050)mm, complete with frame, hinges &amp; locks and to include two coats of gloss paint.</t>
  </si>
  <si>
    <t>Construct 450x450mm wooden ventlation grills as approved by the engineer</t>
  </si>
  <si>
    <t>Total Cost For one pair washrooms</t>
  </si>
  <si>
    <t>PROJECT: WASHROOMS – BAIDOA NORTH PARK</t>
  </si>
  <si>
    <t xml:space="preserve">Washrooms </t>
  </si>
  <si>
    <t>Football court</t>
  </si>
  <si>
    <t>Basketball Court</t>
  </si>
  <si>
    <t>Children's playground</t>
  </si>
  <si>
    <t>Washrooms</t>
  </si>
  <si>
    <t>12</t>
  </si>
  <si>
    <t>I would like you to make this gate specification a heavy metal sliding type with just like the one of the railways is that possible 
Provide and install heavy mild steel gate minimum 6m wide with provision of support RCC Columns at both sides of the gate with inbuilt pedestrian gate</t>
  </si>
  <si>
    <t>Excavate and level the ground to achieve the required base slope for drainage. Remove 200mm of the existing dead soil and replace it with hard-core.</t>
  </si>
  <si>
    <t>Supply and lay 200mm of well-compacted natural selected murrum. Subsequently, supply and compact 100mm of well-stabilized soil to form the playing surface.</t>
  </si>
  <si>
    <t>Construct a stone foundation wall with a width of 400mm and a depth of 0.6m using stone masonry with a 1:4 cement/sand mortar mix. Adjust the foundation depth according to the ground slope, ensuring it does not exceed 0.3m</t>
  </si>
  <si>
    <t>Install 5m-high steel posts with a thickness of 2 inches, embedded in a concrete foundation, spaced at 4m intervals. The metal post columns should extend 5m above the hollow block and 1.1m below the foundation.</t>
  </si>
  <si>
    <t>CONSTRUCTION OF HAND WASHING BASING</t>
  </si>
  <si>
    <t>Manhole, siphons and uPVC air pipes, sewerage system and installation of 2" of high pressure vent pipe 3m high with flyscreen. Fix vent pipe to the wall using 6mm dia bar.</t>
  </si>
  <si>
    <t>LMS</t>
  </si>
  <si>
    <t>Construction Hand washing Basin Blocks and connect to the pit latrine as per the design and connecting water from site water supply to the handwashing basin and latrines including water taps and sundries</t>
  </si>
  <si>
    <t>Connection of water the existing elevated water storage tank to the twin latrines including excavation and laying of 1" pipe with all fitting, foucets and technical labour for laying the pipes in the latrines</t>
  </si>
  <si>
    <t>set</t>
  </si>
  <si>
    <t>Football Court (59.40m x 34.40m)</t>
  </si>
  <si>
    <t>Provide and install bleachers on each side of the court, each set accommodating 20 spectators (2 sets total).</t>
  </si>
  <si>
    <t>Basketball Court (28.65m x 15.24m)</t>
  </si>
  <si>
    <t>Excavate and level the ground to achieve the required base slope for drainage, ensuring a minimum soil removal depth of 0.15 m and proper disposal of all excavated materials.</t>
  </si>
  <si>
    <t>Supply and install 20 mm-thick, high-quality, UV-resistant, and shock-absorbent artificial turf for the playing surface, including all necessary base preparation and secure anchoring for long-term durability.</t>
  </si>
  <si>
    <t>Install 3 m-high chain link fencing around the court perimeter, supported by steel posts embedded in concrete and spaced at 4 m intervals for optimal structural integrity</t>
  </si>
  <si>
    <t>Excavate and level the ground to achieve the required base slope for drainage, ensuring a uniform excavation depth of 0.20 m across the site and proper disposal of all excavated materials in accordance with relevant standards.</t>
  </si>
  <si>
    <t>Supply and install non-slip, weather-resistant rubber safety mats around play equipment to enhance child safety, in compliance with relevant standards.</t>
  </si>
  <si>
    <t>Supply and install 20 mm-thick, high-quality artificial turf in open play areas to ensure durability, optimal shock absorption, and low maintenance.</t>
  </si>
  <si>
    <t>Construct a 2 m-high chain link fence around the playground perimeter, supported by galvanized steel posts embedded in concrete foundations at intervals not exceeding 4 m. All materials and installation methods shall comply with the applicable safety and durability standards.</t>
  </si>
  <si>
    <t>Supply and install 350 W integrated (all-in-one) solar streetlights mounted on 8 m tall, tapered steel posts—starting at a nominal 100 mm diameter at the base and reducing in thickness toward the top. Each post shall be embedded in concrete to a minimum depth of 1.2 m, with the units installed around the court perimeter for night use.</t>
  </si>
  <si>
    <t>Children’s Playground (26.12m x 12.78m)</t>
  </si>
  <si>
    <t xml:space="preserve">LOCATION: BARWAQO 2 SETTLEMENT, BAIDOA </t>
  </si>
  <si>
    <t>Fix 28 Gauge G.I.#28 iron sheets on 2” x 2” timber purling on 2”x3” timber rafters. Paint the roof with anti-rust paint, 2 coats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</si>
</sst>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43" formatCode="_-* #,##0.00_-;\-* #,##0.00_-;_-* &quot;-&quot;??_-;_-@_-"/>
    <numFmt numFmtId="164" formatCode="_(&quot;$&quot;* #,##0.00_);_(&quot;$&quot;* \(#,##0.00\);_(&quot;$&quot;* &quot;-&quot;??_);_(@_)"/>
    <numFmt numFmtId="165" formatCode="_(* #,##0.00_);_(* \(#,##0.00\);_(* &quot;-&quot;??_);_(@_)"/>
    <numFmt numFmtId="166" formatCode="0.0"/>
    <numFmt numFmtId="167" formatCode="@\ "/>
    <numFmt numFmtId="168" formatCode="&quot;$&quot;#,##0.00"/>
    <numFmt numFmtId="169" formatCode="&quot;$&quot;#,##0"/>
  </numFmts>
  <fonts count="18" x14ac:knownFonts="1">
    <font>
      <sz val="11"/>
      <color theme="1"/>
      <name val="Calibri"/>
      <family val="2"/>
      <scheme val="minor"/>
    </font>
    <font>
      <sz val="11"/>
      <color theme="1"/>
      <name val="Calibri"/>
      <family val="2"/>
      <scheme val="minor"/>
    </font>
    <font>
      <sz val="10"/>
      <name val="Arial"/>
      <family val="2"/>
    </font>
    <font>
      <b/>
      <sz val="12"/>
      <name val="Abadi Extra Light"/>
      <family val="2"/>
    </font>
    <font>
      <sz val="11"/>
      <color theme="1"/>
      <name val="Abadi Extra Light"/>
      <family val="2"/>
    </font>
    <font>
      <b/>
      <sz val="12"/>
      <color theme="1"/>
      <name val="Abadi Extra Light"/>
      <family val="2"/>
    </font>
    <font>
      <sz val="12"/>
      <color theme="1"/>
      <name val="Abadi Extra Light"/>
      <family val="2"/>
    </font>
    <font>
      <b/>
      <sz val="11"/>
      <color theme="1"/>
      <name val="Abadi Extra Light"/>
      <family val="2"/>
    </font>
    <font>
      <b/>
      <u/>
      <sz val="12"/>
      <name val="Abadi Extra Light"/>
      <family val="2"/>
    </font>
    <font>
      <sz val="12"/>
      <name val="Abadi Extra Light"/>
      <family val="2"/>
    </font>
    <font>
      <sz val="12"/>
      <color rgb="FF000000"/>
      <name val="Abadi Extra Light"/>
      <family val="2"/>
    </font>
    <font>
      <b/>
      <u val="singleAccounting"/>
      <sz val="12"/>
      <color theme="1"/>
      <name val="Abadi Extra Light"/>
      <family val="2"/>
    </font>
    <font>
      <vertAlign val="superscript"/>
      <sz val="11"/>
      <color theme="1"/>
      <name val="Calibri"/>
      <family val="2"/>
      <scheme val="minor"/>
    </font>
    <font>
      <sz val="8"/>
      <name val="Calibri"/>
      <family val="2"/>
      <scheme val="minor"/>
    </font>
    <font>
      <b/>
      <sz val="11"/>
      <name val="Calibri"/>
      <family val="2"/>
      <scheme val="minor"/>
    </font>
    <font>
      <sz val="12"/>
      <color theme="1"/>
      <name val="Abadi Extra Light"/>
      <family val="2"/>
    </font>
    <font>
      <sz val="12"/>
      <name val="Abadi Extra Light"/>
      <family val="2"/>
    </font>
    <font>
      <b/>
      <sz val="12"/>
      <name val="Abadi Extra Light"/>
      <family val="2"/>
    </font>
  </fonts>
  <fills count="4">
    <fill>
      <patternFill patternType="none"/>
    </fill>
    <fill>
      <patternFill patternType="gray125"/>
    </fill>
    <fill>
      <patternFill patternType="solid">
        <fgColor theme="0"/>
        <bgColor indexed="64"/>
      </patternFill>
    </fill>
    <fill>
      <patternFill patternType="solid">
        <fgColor indexed="22"/>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right style="thin">
        <color indexed="64"/>
      </right>
      <top/>
      <bottom/>
      <diagonal/>
    </border>
    <border>
      <left/>
      <right style="thin">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style="thin">
        <color indexed="64"/>
      </right>
      <top style="thin">
        <color indexed="64"/>
      </top>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medium">
        <color auto="1"/>
      </left>
      <right style="medium">
        <color auto="1"/>
      </right>
      <top/>
      <bottom style="medium">
        <color auto="1"/>
      </bottom>
      <diagonal/>
    </border>
    <border>
      <left style="medium">
        <color auto="1"/>
      </left>
      <right style="thin">
        <color indexed="64"/>
      </right>
      <top/>
      <bottom style="medium">
        <color auto="1"/>
      </bottom>
      <diagonal/>
    </border>
    <border>
      <left style="thin">
        <color indexed="64"/>
      </left>
      <right/>
      <top/>
      <bottom style="medium">
        <color indexed="64"/>
      </bottom>
      <diagonal/>
    </border>
    <border>
      <left/>
      <right/>
      <top/>
      <bottom style="thin">
        <color indexed="64"/>
      </bottom>
      <diagonal/>
    </border>
    <border>
      <left style="thin">
        <color indexed="64"/>
      </left>
      <right/>
      <top/>
      <bottom style="thin">
        <color indexed="64"/>
      </bottom>
      <diagonal/>
    </border>
    <border>
      <left style="medium">
        <color indexed="64"/>
      </left>
      <right style="thin">
        <color indexed="64"/>
      </right>
      <top style="thin">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bottom style="medium">
        <color indexed="64"/>
      </bottom>
      <diagonal/>
    </border>
    <border>
      <left style="thin">
        <color indexed="64"/>
      </left>
      <right/>
      <top style="thin">
        <color indexed="64"/>
      </top>
      <bottom/>
      <diagonal/>
    </border>
    <border>
      <left style="thin">
        <color indexed="64"/>
      </left>
      <right/>
      <top style="medium">
        <color indexed="64"/>
      </top>
      <bottom style="medium">
        <color indexed="64"/>
      </bottom>
      <diagonal/>
    </border>
  </borders>
  <cellStyleXfs count="16">
    <xf numFmtId="0" fontId="0" fillId="0" borderId="0"/>
    <xf numFmtId="165" fontId="1" fillId="0" borderId="0" applyFont="0" applyFill="0" applyBorder="0" applyAlignment="0" applyProtection="0"/>
    <xf numFmtId="0" fontId="1" fillId="0" borderId="0"/>
    <xf numFmtId="165" fontId="1" fillId="0" borderId="0" applyFont="0" applyFill="0" applyBorder="0" applyAlignment="0" applyProtection="0"/>
    <xf numFmtId="0" fontId="1" fillId="0" borderId="0"/>
    <xf numFmtId="0" fontId="2" fillId="0" borderId="0"/>
    <xf numFmtId="165" fontId="2" fillId="0" borderId="0" applyFont="0" applyFill="0" applyBorder="0" applyAlignment="0" applyProtection="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164" fontId="1" fillId="0" borderId="0" applyFont="0" applyFill="0" applyBorder="0" applyAlignment="0" applyProtection="0"/>
    <xf numFmtId="165" fontId="2" fillId="0" borderId="0" applyFont="0" applyFill="0" applyBorder="0" applyAlignment="0" applyProtection="0"/>
  </cellStyleXfs>
  <cellXfs count="138">
    <xf numFmtId="0" fontId="0" fillId="0" borderId="0" xfId="0"/>
    <xf numFmtId="0" fontId="4" fillId="0" borderId="0" xfId="0" applyFont="1"/>
    <xf numFmtId="0" fontId="4" fillId="0" borderId="3" xfId="0" applyFont="1" applyBorder="1" applyAlignment="1">
      <alignment horizontal="center"/>
    </xf>
    <xf numFmtId="0" fontId="5" fillId="0" borderId="3" xfId="0" applyFont="1" applyBorder="1" applyAlignment="1">
      <alignment horizontal="center" vertical="center" wrapText="1"/>
    </xf>
    <xf numFmtId="0" fontId="4" fillId="0" borderId="9" xfId="0" applyFont="1" applyBorder="1" applyAlignment="1">
      <alignment horizontal="center"/>
    </xf>
    <xf numFmtId="0" fontId="5" fillId="0" borderId="5" xfId="0" applyFont="1" applyBorder="1" applyAlignment="1">
      <alignment horizontal="left"/>
    </xf>
    <xf numFmtId="0" fontId="4" fillId="0" borderId="5" xfId="0" applyFont="1" applyBorder="1"/>
    <xf numFmtId="0" fontId="6" fillId="0" borderId="3" xfId="0" applyFont="1" applyBorder="1" applyAlignment="1">
      <alignment horizontal="center"/>
    </xf>
    <xf numFmtId="0" fontId="6" fillId="0" borderId="9" xfId="0" applyFont="1" applyBorder="1" applyAlignment="1">
      <alignment horizontal="left"/>
    </xf>
    <xf numFmtId="0" fontId="6" fillId="0" borderId="5" xfId="0" applyFont="1" applyBorder="1" applyAlignment="1">
      <alignment horizontal="center"/>
    </xf>
    <xf numFmtId="0" fontId="6" fillId="0" borderId="3" xfId="0" applyFont="1" applyBorder="1" applyAlignment="1">
      <alignment horizontal="center" vertical="center"/>
    </xf>
    <xf numFmtId="0" fontId="6" fillId="0" borderId="9" xfId="0" applyFont="1" applyBorder="1" applyAlignment="1">
      <alignment horizontal="left" vertical="center"/>
    </xf>
    <xf numFmtId="0" fontId="6" fillId="0" borderId="3" xfId="0" applyFont="1" applyBorder="1" applyAlignment="1">
      <alignment vertical="center"/>
    </xf>
    <xf numFmtId="0" fontId="6" fillId="0" borderId="14" xfId="0" applyFont="1" applyBorder="1" applyAlignment="1">
      <alignment horizontal="center" vertical="center"/>
    </xf>
    <xf numFmtId="0" fontId="6" fillId="0" borderId="5" xfId="0" applyFont="1" applyBorder="1" applyAlignment="1">
      <alignment vertical="center"/>
    </xf>
    <xf numFmtId="0" fontId="6" fillId="0" borderId="4" xfId="0" applyFont="1" applyBorder="1" applyAlignment="1">
      <alignment horizontal="center" vertical="center"/>
    </xf>
    <xf numFmtId="0" fontId="6" fillId="0" borderId="3" xfId="0" applyFont="1" applyBorder="1" applyAlignment="1">
      <alignment vertical="center" wrapText="1"/>
    </xf>
    <xf numFmtId="0" fontId="4" fillId="0" borderId="13" xfId="0" applyFont="1" applyBorder="1" applyAlignment="1">
      <alignment horizontal="center"/>
    </xf>
    <xf numFmtId="0" fontId="5" fillId="0" borderId="13" xfId="0" applyFont="1" applyBorder="1" applyAlignment="1">
      <alignment vertical="center"/>
    </xf>
    <xf numFmtId="0" fontId="5" fillId="0" borderId="15" xfId="0" applyFont="1" applyBorder="1" applyAlignment="1">
      <alignment vertical="center"/>
    </xf>
    <xf numFmtId="0" fontId="4" fillId="0" borderId="17" xfId="0" applyFont="1" applyBorder="1" applyAlignment="1">
      <alignment horizontal="center"/>
    </xf>
    <xf numFmtId="0" fontId="5" fillId="0" borderId="16" xfId="0" applyFont="1" applyBorder="1"/>
    <xf numFmtId="0" fontId="4" fillId="0" borderId="16" xfId="0" applyFont="1" applyBorder="1"/>
    <xf numFmtId="0" fontId="4" fillId="0" borderId="0" xfId="0" applyFont="1" applyAlignment="1">
      <alignment horizontal="center"/>
    </xf>
    <xf numFmtId="168" fontId="4" fillId="0" borderId="0" xfId="14" applyNumberFormat="1" applyFont="1" applyAlignment="1">
      <alignment horizontal="center"/>
    </xf>
    <xf numFmtId="0" fontId="4" fillId="0" borderId="0" xfId="0" applyFont="1" applyAlignment="1">
      <alignment vertical="center"/>
    </xf>
    <xf numFmtId="0" fontId="4" fillId="0" borderId="12" xfId="0" applyFont="1" applyBorder="1" applyAlignment="1">
      <alignment horizontal="center" vertical="center"/>
    </xf>
    <xf numFmtId="0" fontId="4" fillId="0" borderId="3" xfId="0" applyFont="1" applyBorder="1"/>
    <xf numFmtId="168" fontId="4" fillId="0" borderId="0" xfId="0" applyNumberFormat="1" applyFont="1" applyAlignment="1">
      <alignment horizontal="center"/>
    </xf>
    <xf numFmtId="168" fontId="4" fillId="0" borderId="0" xfId="1" applyNumberFormat="1" applyFont="1" applyAlignment="1">
      <alignment horizontal="center"/>
    </xf>
    <xf numFmtId="0" fontId="4" fillId="2" borderId="0" xfId="0" applyFont="1" applyFill="1"/>
    <xf numFmtId="168" fontId="6" fillId="0" borderId="3" xfId="1" applyNumberFormat="1" applyFont="1" applyBorder="1" applyAlignment="1">
      <alignment horizontal="center" vertical="center"/>
    </xf>
    <xf numFmtId="168" fontId="6" fillId="0" borderId="3" xfId="0" applyNumberFormat="1" applyFont="1" applyBorder="1" applyAlignment="1">
      <alignment horizontal="center" vertical="center"/>
    </xf>
    <xf numFmtId="0" fontId="5" fillId="0" borderId="3" xfId="0" applyFont="1" applyBorder="1"/>
    <xf numFmtId="168" fontId="5" fillId="0" borderId="3" xfId="1" applyNumberFormat="1" applyFont="1" applyBorder="1" applyAlignment="1">
      <alignment horizontal="center"/>
    </xf>
    <xf numFmtId="0" fontId="5" fillId="0" borderId="8" xfId="0" applyFont="1" applyBorder="1" applyAlignment="1">
      <alignment horizontal="center" vertical="center" wrapText="1"/>
    </xf>
    <xf numFmtId="0" fontId="5" fillId="0" borderId="18" xfId="0" applyFont="1" applyBorder="1" applyAlignment="1">
      <alignment horizontal="center" vertical="center" wrapText="1"/>
    </xf>
    <xf numFmtId="0" fontId="5" fillId="0" borderId="18" xfId="1" applyNumberFormat="1" applyFont="1" applyFill="1" applyBorder="1" applyAlignment="1">
      <alignment horizontal="center" vertical="center" wrapText="1"/>
    </xf>
    <xf numFmtId="169" fontId="5" fillId="0" borderId="19" xfId="0" applyNumberFormat="1" applyFont="1" applyBorder="1" applyAlignment="1">
      <alignment horizontal="center" vertical="center" wrapText="1"/>
    </xf>
    <xf numFmtId="0" fontId="5" fillId="2" borderId="7" xfId="0" applyFont="1" applyFill="1" applyBorder="1" applyAlignment="1">
      <alignment horizontal="center" vertical="center" wrapText="1"/>
    </xf>
    <xf numFmtId="0" fontId="5" fillId="2" borderId="7" xfId="1" applyNumberFormat="1" applyFont="1" applyFill="1" applyBorder="1" applyAlignment="1">
      <alignment horizontal="center" vertical="center" wrapText="1"/>
    </xf>
    <xf numFmtId="169" fontId="5" fillId="2" borderId="8" xfId="0" applyNumberFormat="1" applyFont="1" applyFill="1" applyBorder="1" applyAlignment="1">
      <alignment horizontal="center" vertical="center" wrapText="1"/>
    </xf>
    <xf numFmtId="0" fontId="6" fillId="0" borderId="18" xfId="0" applyFont="1" applyBorder="1" applyAlignment="1">
      <alignment horizontal="center" vertical="center" wrapText="1"/>
    </xf>
    <xf numFmtId="169" fontId="6" fillId="2" borderId="8" xfId="14" applyNumberFormat="1" applyFont="1" applyFill="1" applyBorder="1" applyAlignment="1">
      <alignment horizontal="center" vertical="center" wrapText="1"/>
    </xf>
    <xf numFmtId="0" fontId="5" fillId="0" borderId="7" xfId="0" applyFont="1" applyBorder="1" applyAlignment="1">
      <alignment vertical="center" wrapText="1"/>
    </xf>
    <xf numFmtId="0" fontId="4" fillId="2" borderId="20" xfId="0" applyFont="1" applyFill="1" applyBorder="1" applyAlignment="1">
      <alignment horizontal="center" vertical="center"/>
    </xf>
    <xf numFmtId="0" fontId="4" fillId="2" borderId="7" xfId="0" applyFont="1" applyFill="1" applyBorder="1" applyAlignment="1">
      <alignment horizontal="center" vertical="center"/>
    </xf>
    <xf numFmtId="0" fontId="4" fillId="2" borderId="0" xfId="0" applyFont="1" applyFill="1" applyAlignment="1">
      <alignment horizontal="center"/>
    </xf>
    <xf numFmtId="169" fontId="4" fillId="2" borderId="0" xfId="0" applyNumberFormat="1" applyFont="1" applyFill="1" applyAlignment="1">
      <alignment horizontal="center"/>
    </xf>
    <xf numFmtId="0" fontId="7" fillId="2" borderId="0" xfId="0" applyFont="1" applyFill="1"/>
    <xf numFmtId="0" fontId="4" fillId="2" borderId="0" xfId="1" applyNumberFormat="1" applyFont="1" applyFill="1" applyAlignment="1">
      <alignment horizontal="center"/>
    </xf>
    <xf numFmtId="0" fontId="5" fillId="0" borderId="11" xfId="0" applyFont="1" applyBorder="1" applyAlignment="1">
      <alignment vertical="center" wrapText="1"/>
    </xf>
    <xf numFmtId="0" fontId="5" fillId="0" borderId="21" xfId="0" applyFont="1" applyBorder="1" applyAlignment="1">
      <alignment horizontal="center"/>
    </xf>
    <xf numFmtId="0" fontId="5" fillId="0" borderId="9" xfId="0" applyFont="1" applyBorder="1" applyAlignment="1">
      <alignment horizontal="center"/>
    </xf>
    <xf numFmtId="0" fontId="3" fillId="3" borderId="3" xfId="5" applyFont="1" applyFill="1" applyBorder="1" applyAlignment="1">
      <alignment vertical="center" wrapText="1"/>
    </xf>
    <xf numFmtId="0" fontId="3" fillId="3" borderId="2" xfId="5" applyFont="1" applyFill="1" applyBorder="1" applyAlignment="1">
      <alignment vertical="center" wrapText="1"/>
    </xf>
    <xf numFmtId="0" fontId="3" fillId="3" borderId="3" xfId="5" applyFont="1" applyFill="1" applyBorder="1" applyAlignment="1">
      <alignment horizontal="left" vertical="center" wrapText="1"/>
    </xf>
    <xf numFmtId="165" fontId="3" fillId="3" borderId="3" xfId="6" applyFont="1" applyFill="1" applyBorder="1" applyAlignment="1" applyProtection="1">
      <alignment horizontal="center" vertical="center" wrapText="1"/>
    </xf>
    <xf numFmtId="168" fontId="3" fillId="3" borderId="3" xfId="6" applyNumberFormat="1" applyFont="1" applyFill="1" applyBorder="1" applyAlignment="1" applyProtection="1">
      <alignment horizontal="center" vertical="center" wrapText="1"/>
    </xf>
    <xf numFmtId="168" fontId="3" fillId="3" borderId="3" xfId="1" applyNumberFormat="1" applyFont="1" applyFill="1" applyBorder="1" applyAlignment="1" applyProtection="1">
      <alignment horizontal="center" vertical="center" wrapText="1"/>
    </xf>
    <xf numFmtId="0" fontId="9" fillId="2" borderId="3" xfId="0" applyFont="1" applyFill="1" applyBorder="1" applyAlignment="1">
      <alignment vertical="center" wrapText="1"/>
    </xf>
    <xf numFmtId="0" fontId="9" fillId="2" borderId="3" xfId="0" applyFont="1" applyFill="1" applyBorder="1" applyAlignment="1">
      <alignment horizontal="center" vertical="center" wrapText="1"/>
    </xf>
    <xf numFmtId="166" fontId="9" fillId="2" borderId="3" xfId="0" applyNumberFormat="1" applyFont="1" applyFill="1" applyBorder="1" applyAlignment="1">
      <alignment horizontal="center" vertical="center" wrapText="1"/>
    </xf>
    <xf numFmtId="168" fontId="9" fillId="2" borderId="3" xfId="1" applyNumberFormat="1" applyFont="1" applyFill="1" applyBorder="1" applyAlignment="1">
      <alignment horizontal="center" vertical="center"/>
    </xf>
    <xf numFmtId="168" fontId="9" fillId="2" borderId="3" xfId="1" applyNumberFormat="1" applyFont="1" applyFill="1" applyBorder="1" applyAlignment="1" applyProtection="1">
      <alignment horizontal="center" vertical="center" wrapText="1"/>
    </xf>
    <xf numFmtId="167" fontId="9" fillId="2" borderId="3" xfId="0" applyNumberFormat="1" applyFont="1" applyFill="1" applyBorder="1" applyAlignment="1">
      <alignment horizontal="right" vertical="center"/>
    </xf>
    <xf numFmtId="0" fontId="3" fillId="2" borderId="3" xfId="0" applyFont="1" applyFill="1" applyBorder="1" applyAlignment="1">
      <alignment horizontal="right" vertical="top" wrapText="1"/>
    </xf>
    <xf numFmtId="0" fontId="3" fillId="2" borderId="3" xfId="0" applyFont="1" applyFill="1" applyBorder="1" applyAlignment="1">
      <alignment vertical="center" wrapText="1"/>
    </xf>
    <xf numFmtId="166" fontId="3" fillId="2" borderId="3" xfId="0" applyNumberFormat="1" applyFont="1" applyFill="1" applyBorder="1" applyAlignment="1">
      <alignment horizontal="right" vertical="center" wrapText="1"/>
    </xf>
    <xf numFmtId="168" fontId="3" fillId="2" borderId="3" xfId="1" applyNumberFormat="1" applyFont="1" applyFill="1" applyBorder="1" applyAlignment="1">
      <alignment horizontal="center" vertical="center"/>
    </xf>
    <xf numFmtId="168" fontId="3" fillId="2" borderId="3" xfId="1" applyNumberFormat="1" applyFont="1" applyFill="1" applyBorder="1" applyAlignment="1" applyProtection="1">
      <alignment horizontal="center" vertical="center" wrapText="1"/>
    </xf>
    <xf numFmtId="0" fontId="5" fillId="0" borderId="3" xfId="0" applyFont="1" applyBorder="1" applyAlignment="1">
      <alignment horizontal="right"/>
    </xf>
    <xf numFmtId="168" fontId="5" fillId="0" borderId="3" xfId="0" applyNumberFormat="1" applyFont="1" applyBorder="1" applyAlignment="1">
      <alignment horizontal="center"/>
    </xf>
    <xf numFmtId="168" fontId="4" fillId="0" borderId="3" xfId="0" applyNumberFormat="1" applyFont="1" applyBorder="1" applyAlignment="1">
      <alignment horizontal="center"/>
    </xf>
    <xf numFmtId="168" fontId="4" fillId="0" borderId="3" xfId="1" applyNumberFormat="1" applyFont="1" applyBorder="1" applyAlignment="1">
      <alignment horizontal="center"/>
    </xf>
    <xf numFmtId="0" fontId="5" fillId="0" borderId="23" xfId="0" applyFont="1" applyBorder="1" applyAlignment="1">
      <alignment horizontal="center" vertical="center" wrapText="1"/>
    </xf>
    <xf numFmtId="0" fontId="5" fillId="2" borderId="17" xfId="0" applyFont="1" applyFill="1" applyBorder="1" applyAlignment="1">
      <alignment vertical="center" wrapText="1"/>
    </xf>
    <xf numFmtId="0" fontId="10" fillId="2" borderId="11" xfId="0" applyFont="1" applyFill="1" applyBorder="1" applyAlignment="1">
      <alignment vertical="center" wrapText="1"/>
    </xf>
    <xf numFmtId="0" fontId="6" fillId="2" borderId="24" xfId="0" applyFont="1" applyFill="1" applyBorder="1" applyAlignment="1">
      <alignment horizontal="center" vertical="center" wrapText="1"/>
    </xf>
    <xf numFmtId="3" fontId="6" fillId="2" borderId="16" xfId="0" applyNumberFormat="1" applyFont="1" applyFill="1" applyBorder="1" applyAlignment="1">
      <alignment horizontal="center" vertical="center" wrapText="1"/>
    </xf>
    <xf numFmtId="0" fontId="6" fillId="2" borderId="16" xfId="1" applyNumberFormat="1" applyFont="1" applyFill="1" applyBorder="1" applyAlignment="1">
      <alignment horizontal="center" vertical="center" wrapText="1"/>
    </xf>
    <xf numFmtId="0" fontId="6" fillId="2" borderId="11" xfId="0" applyFont="1" applyFill="1" applyBorder="1" applyAlignment="1">
      <alignment horizontal="center" vertical="center" wrapText="1"/>
    </xf>
    <xf numFmtId="3" fontId="6" fillId="2" borderId="25" xfId="0" applyNumberFormat="1" applyFont="1" applyFill="1" applyBorder="1" applyAlignment="1">
      <alignment horizontal="center" vertical="center" wrapText="1"/>
    </xf>
    <xf numFmtId="0" fontId="6" fillId="2" borderId="25" xfId="1" applyNumberFormat="1" applyFont="1" applyFill="1" applyBorder="1" applyAlignment="1">
      <alignment horizontal="center" vertical="center" wrapText="1"/>
    </xf>
    <xf numFmtId="0" fontId="5" fillId="0" borderId="6" xfId="0" applyFont="1" applyBorder="1" applyAlignment="1">
      <alignment vertical="center" wrapText="1"/>
    </xf>
    <xf numFmtId="169" fontId="11" fillId="0" borderId="18" xfId="14" applyNumberFormat="1" applyFont="1" applyFill="1" applyBorder="1" applyAlignment="1">
      <alignment horizontal="center" vertical="center"/>
    </xf>
    <xf numFmtId="0" fontId="5" fillId="0" borderId="21" xfId="0" applyFont="1" applyBorder="1" applyAlignment="1">
      <alignment horizontal="left"/>
    </xf>
    <xf numFmtId="0" fontId="9" fillId="2" borderId="3" xfId="0" applyFont="1" applyFill="1" applyBorder="1" applyAlignment="1">
      <alignment horizontal="left" vertical="top" wrapText="1"/>
    </xf>
    <xf numFmtId="0" fontId="3" fillId="2" borderId="3" xfId="0" applyFont="1" applyFill="1" applyBorder="1" applyAlignment="1">
      <alignment horizontal="left" vertical="top" wrapText="1"/>
    </xf>
    <xf numFmtId="0" fontId="6" fillId="0" borderId="3" xfId="0" applyFont="1" applyBorder="1" applyAlignment="1">
      <alignment horizontal="left" wrapText="1"/>
    </xf>
    <xf numFmtId="0" fontId="6" fillId="0" borderId="13" xfId="0" applyFont="1" applyBorder="1" applyAlignment="1">
      <alignment horizontal="center" vertical="center"/>
    </xf>
    <xf numFmtId="0" fontId="6" fillId="0" borderId="13" xfId="0" applyFont="1" applyBorder="1" applyAlignment="1">
      <alignment vertical="center" wrapText="1"/>
    </xf>
    <xf numFmtId="0" fontId="6" fillId="0" borderId="15" xfId="0" applyFont="1" applyBorder="1" applyAlignment="1">
      <alignment horizontal="center" vertical="center"/>
    </xf>
    <xf numFmtId="166" fontId="3" fillId="2" borderId="3" xfId="0" applyNumberFormat="1" applyFont="1" applyFill="1" applyBorder="1" applyAlignment="1">
      <alignment horizontal="center" vertical="center" wrapText="1"/>
    </xf>
    <xf numFmtId="0" fontId="5" fillId="0" borderId="3" xfId="0" applyFont="1" applyBorder="1" applyAlignment="1">
      <alignment horizontal="center"/>
    </xf>
    <xf numFmtId="0" fontId="6" fillId="0" borderId="3" xfId="0" applyFont="1" applyBorder="1" applyAlignment="1">
      <alignment wrapText="1"/>
    </xf>
    <xf numFmtId="0" fontId="6" fillId="0" borderId="3" xfId="0" applyFont="1" applyBorder="1"/>
    <xf numFmtId="0" fontId="6" fillId="0" borderId="5" xfId="0" applyFont="1" applyBorder="1"/>
    <xf numFmtId="0" fontId="5" fillId="0" borderId="3" xfId="0" applyFont="1" applyBorder="1" applyAlignment="1">
      <alignment vertical="center" wrapText="1"/>
    </xf>
    <xf numFmtId="166" fontId="14" fillId="0" borderId="3" xfId="0" applyNumberFormat="1" applyFont="1" applyBorder="1" applyAlignment="1">
      <alignment horizontal="left" vertical="center" wrapText="1"/>
    </xf>
    <xf numFmtId="0" fontId="14" fillId="0" borderId="3" xfId="0" applyFont="1" applyBorder="1" applyAlignment="1">
      <alignment horizontal="center" vertical="center" wrapText="1"/>
    </xf>
    <xf numFmtId="2" fontId="14" fillId="0" borderId="3" xfId="0" applyNumberFormat="1" applyFont="1" applyBorder="1" applyAlignment="1">
      <alignment horizontal="center" vertical="center" wrapText="1"/>
    </xf>
    <xf numFmtId="0" fontId="15" fillId="0" borderId="3" xfId="0" applyFont="1" applyBorder="1" applyAlignment="1">
      <alignment horizontal="center" vertical="center"/>
    </xf>
    <xf numFmtId="168" fontId="16" fillId="2" borderId="3" xfId="1" applyNumberFormat="1" applyFont="1" applyFill="1" applyBorder="1" applyAlignment="1">
      <alignment horizontal="center" vertical="center" wrapText="1"/>
    </xf>
    <xf numFmtId="0" fontId="5" fillId="0" borderId="21" xfId="0" applyFont="1" applyBorder="1" applyAlignment="1">
      <alignment horizontal="center" vertical="center"/>
    </xf>
    <xf numFmtId="0" fontId="5" fillId="0" borderId="9" xfId="0" applyFont="1" applyBorder="1" applyAlignment="1">
      <alignment horizontal="center" vertical="center"/>
    </xf>
    <xf numFmtId="0" fontId="3" fillId="3" borderId="3" xfId="5" applyFont="1" applyFill="1" applyBorder="1" applyAlignment="1">
      <alignment horizontal="center" vertical="center" wrapText="1"/>
    </xf>
    <xf numFmtId="164" fontId="14" fillId="0" borderId="3" xfId="14" applyFont="1" applyFill="1" applyBorder="1" applyAlignment="1">
      <alignment horizontal="center" vertical="center" wrapText="1"/>
    </xf>
    <xf numFmtId="168" fontId="15" fillId="0" borderId="3" xfId="0" applyNumberFormat="1" applyFont="1" applyBorder="1" applyAlignment="1">
      <alignment horizontal="center" vertical="center"/>
    </xf>
    <xf numFmtId="168" fontId="5" fillId="0" borderId="3" xfId="1" applyNumberFormat="1" applyFont="1" applyBorder="1" applyAlignment="1">
      <alignment horizontal="center" vertical="center"/>
    </xf>
    <xf numFmtId="0" fontId="4" fillId="0" borderId="0" xfId="0" applyFont="1" applyAlignment="1">
      <alignment horizontal="center" vertical="center"/>
    </xf>
    <xf numFmtId="168" fontId="4" fillId="0" borderId="0" xfId="0" applyNumberFormat="1" applyFont="1" applyAlignment="1">
      <alignment horizontal="center" vertical="center"/>
    </xf>
    <xf numFmtId="168" fontId="4" fillId="0" borderId="0" xfId="1" applyNumberFormat="1" applyFont="1" applyAlignment="1">
      <alignment horizontal="center" vertical="center"/>
    </xf>
    <xf numFmtId="0" fontId="17" fillId="2" borderId="3" xfId="0" applyFont="1" applyFill="1" applyBorder="1" applyAlignment="1">
      <alignment horizontal="left" vertical="top" wrapText="1"/>
    </xf>
    <xf numFmtId="4" fontId="5" fillId="0" borderId="21" xfId="0" applyNumberFormat="1" applyFont="1" applyBorder="1" applyAlignment="1">
      <alignment horizontal="center"/>
    </xf>
    <xf numFmtId="4" fontId="3" fillId="3" borderId="3" xfId="6" applyNumberFormat="1" applyFont="1" applyFill="1" applyBorder="1" applyAlignment="1" applyProtection="1">
      <alignment horizontal="center" vertical="center" wrapText="1"/>
    </xf>
    <xf numFmtId="4" fontId="6" fillId="0" borderId="3" xfId="0" applyNumberFormat="1" applyFont="1" applyBorder="1" applyAlignment="1">
      <alignment horizontal="center" vertical="center"/>
    </xf>
    <xf numFmtId="4" fontId="9" fillId="2" borderId="3" xfId="0" applyNumberFormat="1" applyFont="1" applyFill="1" applyBorder="1" applyAlignment="1">
      <alignment horizontal="center" vertical="center" wrapText="1"/>
    </xf>
    <xf numFmtId="4" fontId="3" fillId="2" borderId="3" xfId="0" applyNumberFormat="1" applyFont="1" applyFill="1" applyBorder="1" applyAlignment="1">
      <alignment horizontal="right" vertical="center" wrapText="1"/>
    </xf>
    <xf numFmtId="4" fontId="4" fillId="0" borderId="0" xfId="0" applyNumberFormat="1" applyFont="1"/>
    <xf numFmtId="10" fontId="4" fillId="0" borderId="0" xfId="0" applyNumberFormat="1" applyFont="1"/>
    <xf numFmtId="0" fontId="5" fillId="0" borderId="2" xfId="0" applyFont="1" applyBorder="1" applyAlignment="1">
      <alignment horizontal="center" vertical="center" wrapText="1"/>
    </xf>
    <xf numFmtId="168" fontId="4" fillId="0" borderId="21" xfId="14" applyNumberFormat="1" applyFont="1" applyBorder="1" applyAlignment="1">
      <alignment horizontal="center"/>
    </xf>
    <xf numFmtId="168" fontId="6" fillId="0" borderId="21" xfId="14" applyNumberFormat="1" applyFont="1" applyBorder="1" applyAlignment="1">
      <alignment horizontal="center"/>
    </xf>
    <xf numFmtId="168" fontId="6" fillId="0" borderId="1" xfId="14" applyNumberFormat="1" applyFont="1" applyBorder="1" applyAlignment="1">
      <alignment horizontal="center" vertical="center"/>
    </xf>
    <xf numFmtId="168" fontId="6" fillId="0" borderId="26" xfId="14" applyNumberFormat="1" applyFont="1" applyBorder="1" applyAlignment="1">
      <alignment horizontal="center" vertical="center"/>
    </xf>
    <xf numFmtId="168" fontId="5" fillId="0" borderId="26" xfId="14" applyNumberFormat="1" applyFont="1" applyBorder="1" applyAlignment="1">
      <alignment horizontal="center" vertical="center"/>
    </xf>
    <xf numFmtId="168" fontId="5" fillId="0" borderId="27" xfId="14" applyNumberFormat="1" applyFont="1" applyBorder="1" applyAlignment="1">
      <alignment horizontal="center"/>
    </xf>
    <xf numFmtId="0" fontId="8" fillId="0" borderId="22" xfId="0" applyFont="1" applyBorder="1" applyAlignment="1">
      <alignment horizontal="center" vertical="center"/>
    </xf>
    <xf numFmtId="0" fontId="8" fillId="0" borderId="21" xfId="0" applyFont="1" applyBorder="1" applyAlignment="1">
      <alignment horizontal="center" vertical="center"/>
    </xf>
    <xf numFmtId="0" fontId="8" fillId="0" borderId="1" xfId="0" applyFont="1" applyBorder="1" applyAlignment="1">
      <alignment horizontal="center" vertical="center"/>
    </xf>
    <xf numFmtId="0" fontId="8" fillId="0" borderId="2" xfId="0" applyFont="1" applyBorder="1" applyAlignment="1">
      <alignment horizontal="center" vertical="center"/>
    </xf>
    <xf numFmtId="0" fontId="5" fillId="0" borderId="0" xfId="0" applyFont="1" applyAlignment="1">
      <alignment horizontal="center" vertical="center" wrapText="1"/>
    </xf>
    <xf numFmtId="0" fontId="5" fillId="0" borderId="10" xfId="0" applyFont="1" applyBorder="1" applyAlignment="1">
      <alignment horizontal="center" vertical="center" wrapText="1"/>
    </xf>
    <xf numFmtId="0" fontId="5" fillId="0" borderId="1" xfId="0" applyFont="1" applyBorder="1" applyAlignment="1">
      <alignment horizontal="center"/>
    </xf>
    <xf numFmtId="0" fontId="5" fillId="0" borderId="2" xfId="0" applyFont="1" applyBorder="1" applyAlignment="1">
      <alignment horizontal="center"/>
    </xf>
    <xf numFmtId="0" fontId="5" fillId="0" borderId="4" xfId="0" applyFont="1" applyBorder="1" applyAlignment="1">
      <alignment horizontal="center"/>
    </xf>
    <xf numFmtId="0" fontId="5" fillId="0" borderId="21" xfId="0" applyFont="1" applyBorder="1" applyAlignment="1">
      <alignment horizontal="center" vertical="center" wrapText="1"/>
    </xf>
  </cellXfs>
  <cellStyles count="16">
    <cellStyle name="Comma" xfId="1" builtinId="3"/>
    <cellStyle name="Comma 11" xfId="6" xr:uid="{00000000-0005-0000-0000-000001000000}"/>
    <cellStyle name="Comma 2 4" xfId="13" xr:uid="{00000000-0005-0000-0000-000002000000}"/>
    <cellStyle name="Comma 2 5" xfId="15" xr:uid="{00000000-0005-0000-0000-000003000000}"/>
    <cellStyle name="Comma 4" xfId="3" xr:uid="{00000000-0005-0000-0000-000004000000}"/>
    <cellStyle name="Comma 5" xfId="7" xr:uid="{00000000-0005-0000-0000-000005000000}"/>
    <cellStyle name="Currency" xfId="14" builtinId="4"/>
    <cellStyle name="Normal" xfId="0" builtinId="0"/>
    <cellStyle name="Normal 10" xfId="12" xr:uid="{00000000-0005-0000-0000-000009000000}"/>
    <cellStyle name="Normal 11" xfId="5" xr:uid="{00000000-0005-0000-0000-00000A000000}"/>
    <cellStyle name="Normal 14" xfId="8" xr:uid="{00000000-0005-0000-0000-00000B000000}"/>
    <cellStyle name="Normal 2" xfId="4" xr:uid="{00000000-0005-0000-0000-00000C000000}"/>
    <cellStyle name="Normal 2 2" xfId="9" xr:uid="{00000000-0005-0000-0000-00000D000000}"/>
    <cellStyle name="Normal 2 2 2" xfId="11" xr:uid="{00000000-0005-0000-0000-00000E000000}"/>
    <cellStyle name="Normal 3" xfId="10" xr:uid="{00000000-0005-0000-0000-00000F000000}"/>
    <cellStyle name="Normal 5" xfId="2" xr:uid="{00000000-0005-0000-0000-000010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33"/>
  <sheetViews>
    <sheetView view="pageBreakPreview" zoomScale="92" zoomScaleNormal="100" zoomScaleSheetLayoutView="92" workbookViewId="0">
      <selection activeCell="G15" sqref="G15"/>
    </sheetView>
  </sheetViews>
  <sheetFormatPr defaultColWidth="8.81640625" defaultRowHeight="14" x14ac:dyDescent="0.3"/>
  <cols>
    <col min="1" max="1" width="7.453125" style="47" customWidth="1"/>
    <col min="2" max="2" width="52.54296875" style="30" customWidth="1"/>
    <col min="3" max="3" width="14" style="47" customWidth="1"/>
    <col min="4" max="4" width="9" style="47" customWidth="1"/>
    <col min="5" max="5" width="10.81640625" style="50" customWidth="1"/>
    <col min="6" max="6" width="20.453125" style="48" customWidth="1"/>
    <col min="7" max="16384" width="8.81640625" style="1"/>
  </cols>
  <sheetData>
    <row r="1" spans="1:10" ht="15.5" x14ac:dyDescent="0.3">
      <c r="A1" s="128" t="s">
        <v>27</v>
      </c>
      <c r="B1" s="129"/>
      <c r="C1" s="129"/>
      <c r="D1" s="129"/>
      <c r="E1" s="129"/>
      <c r="F1" s="129"/>
    </row>
    <row r="2" spans="1:10" ht="15.5" x14ac:dyDescent="0.3">
      <c r="A2" s="130" t="s">
        <v>28</v>
      </c>
      <c r="B2" s="131"/>
      <c r="C2" s="131"/>
      <c r="D2" s="131"/>
      <c r="E2" s="131"/>
      <c r="F2" s="131"/>
    </row>
    <row r="3" spans="1:10" ht="31.5" thickBot="1" x14ac:dyDescent="0.35">
      <c r="A3" s="35" t="s">
        <v>29</v>
      </c>
      <c r="B3" s="75" t="s">
        <v>11</v>
      </c>
      <c r="C3" s="35" t="s">
        <v>9</v>
      </c>
      <c r="D3" s="36" t="s">
        <v>15</v>
      </c>
      <c r="E3" s="37" t="s">
        <v>16</v>
      </c>
      <c r="F3" s="38" t="s">
        <v>17</v>
      </c>
    </row>
    <row r="4" spans="1:10" ht="16" thickBot="1" x14ac:dyDescent="0.35">
      <c r="A4" s="36"/>
      <c r="B4" s="76" t="s">
        <v>19</v>
      </c>
      <c r="C4" s="39"/>
      <c r="D4" s="39"/>
      <c r="E4" s="40"/>
      <c r="F4" s="41"/>
    </row>
    <row r="5" spans="1:10" ht="31.5" thickBot="1" x14ac:dyDescent="0.35">
      <c r="A5" s="42">
        <v>1</v>
      </c>
      <c r="B5" s="77" t="s">
        <v>24</v>
      </c>
      <c r="C5" s="78" t="s">
        <v>20</v>
      </c>
      <c r="D5" s="79">
        <v>1</v>
      </c>
      <c r="E5" s="80"/>
      <c r="F5" s="43">
        <f>(D5*E5)</f>
        <v>0</v>
      </c>
    </row>
    <row r="6" spans="1:10" ht="31.5" thickBot="1" x14ac:dyDescent="0.35">
      <c r="A6" s="42">
        <v>2</v>
      </c>
      <c r="B6" s="77" t="s">
        <v>25</v>
      </c>
      <c r="C6" s="81" t="s">
        <v>20</v>
      </c>
      <c r="D6" s="82">
        <v>1</v>
      </c>
      <c r="E6" s="83"/>
      <c r="F6" s="43">
        <f t="shared" ref="F6" si="0">(D6*E6)</f>
        <v>0</v>
      </c>
    </row>
    <row r="7" spans="1:10" ht="36.75" customHeight="1" thickBot="1" x14ac:dyDescent="0.35">
      <c r="A7" s="42">
        <v>3</v>
      </c>
      <c r="B7" s="77" t="s">
        <v>73</v>
      </c>
      <c r="C7" s="81" t="s">
        <v>26</v>
      </c>
      <c r="D7" s="82">
        <f>200*200</f>
        <v>40000</v>
      </c>
      <c r="E7" s="83"/>
      <c r="F7" s="43">
        <f>(D7*E7)</f>
        <v>0</v>
      </c>
    </row>
    <row r="8" spans="1:10" ht="17.5" thickBot="1" x14ac:dyDescent="0.35">
      <c r="A8" s="26"/>
      <c r="B8" s="84" t="s">
        <v>21</v>
      </c>
      <c r="C8" s="45"/>
      <c r="D8" s="46"/>
      <c r="E8" s="46"/>
      <c r="F8" s="85">
        <f>SUM(F5:F7)</f>
        <v>0</v>
      </c>
    </row>
    <row r="9" spans="1:10" x14ac:dyDescent="0.3">
      <c r="A9" s="23"/>
      <c r="E9" s="47"/>
    </row>
    <row r="10" spans="1:10" x14ac:dyDescent="0.3">
      <c r="A10" s="23"/>
      <c r="E10" s="47"/>
    </row>
    <row r="11" spans="1:10" x14ac:dyDescent="0.3">
      <c r="E11" s="47"/>
    </row>
    <row r="12" spans="1:10" x14ac:dyDescent="0.3">
      <c r="E12" s="47"/>
    </row>
    <row r="13" spans="1:10" x14ac:dyDescent="0.3">
      <c r="E13" s="47"/>
    </row>
    <row r="14" spans="1:10" x14ac:dyDescent="0.3">
      <c r="E14" s="47"/>
      <c r="J14" s="1" t="s">
        <v>12</v>
      </c>
    </row>
    <row r="15" spans="1:10" x14ac:dyDescent="0.3">
      <c r="E15" s="47"/>
    </row>
    <row r="16" spans="1:10" x14ac:dyDescent="0.3">
      <c r="E16" s="47"/>
    </row>
    <row r="17" spans="5:5" x14ac:dyDescent="0.3">
      <c r="E17" s="47"/>
    </row>
    <row r="18" spans="5:5" x14ac:dyDescent="0.3">
      <c r="E18" s="47"/>
    </row>
    <row r="19" spans="5:5" x14ac:dyDescent="0.3">
      <c r="E19" s="47"/>
    </row>
    <row r="20" spans="5:5" x14ac:dyDescent="0.3">
      <c r="E20" s="47"/>
    </row>
    <row r="21" spans="5:5" x14ac:dyDescent="0.3">
      <c r="E21" s="47"/>
    </row>
    <row r="22" spans="5:5" x14ac:dyDescent="0.3">
      <c r="E22" s="47"/>
    </row>
    <row r="23" spans="5:5" x14ac:dyDescent="0.3">
      <c r="E23" s="47"/>
    </row>
    <row r="24" spans="5:5" x14ac:dyDescent="0.3">
      <c r="E24" s="47"/>
    </row>
    <row r="25" spans="5:5" x14ac:dyDescent="0.3">
      <c r="E25" s="47"/>
    </row>
    <row r="26" spans="5:5" x14ac:dyDescent="0.3">
      <c r="E26" s="47"/>
    </row>
    <row r="27" spans="5:5" x14ac:dyDescent="0.3">
      <c r="E27" s="47"/>
    </row>
    <row r="28" spans="5:5" x14ac:dyDescent="0.3">
      <c r="E28" s="47"/>
    </row>
    <row r="29" spans="5:5" x14ac:dyDescent="0.3">
      <c r="E29" s="47"/>
    </row>
    <row r="30" spans="5:5" x14ac:dyDescent="0.3">
      <c r="E30" s="47"/>
    </row>
    <row r="33" spans="2:2" x14ac:dyDescent="0.3">
      <c r="B33" s="49"/>
    </row>
  </sheetData>
  <mergeCells count="2">
    <mergeCell ref="A1:F1"/>
    <mergeCell ref="A2:F2"/>
  </mergeCells>
  <pageMargins left="0.7" right="0.7" top="0.75" bottom="0.75" header="0.3" footer="0.3"/>
  <pageSetup scale="7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H52"/>
  <sheetViews>
    <sheetView view="pageBreakPreview" topLeftCell="A16" zoomScale="106" zoomScaleNormal="100" zoomScaleSheetLayoutView="106" workbookViewId="0">
      <selection activeCell="E7" sqref="E7"/>
    </sheetView>
  </sheetViews>
  <sheetFormatPr defaultColWidth="8.81640625" defaultRowHeight="14" x14ac:dyDescent="0.3"/>
  <cols>
    <col min="1" max="1" width="8.81640625" style="1"/>
    <col min="2" max="2" width="54.453125" style="1" customWidth="1"/>
    <col min="3" max="3" width="8.81640625" style="1"/>
    <col min="4" max="4" width="9.453125" style="23" bestFit="1" customWidth="1"/>
    <col min="5" max="5" width="13.54296875" style="28" customWidth="1"/>
    <col min="6" max="6" width="15.81640625" style="29" customWidth="1"/>
    <col min="7" max="16384" width="8.81640625" style="1"/>
  </cols>
  <sheetData>
    <row r="1" spans="1:8" ht="18" customHeight="1" thickBot="1" x14ac:dyDescent="0.35">
      <c r="A1" s="132" t="s">
        <v>68</v>
      </c>
      <c r="B1" s="132"/>
      <c r="C1" s="132"/>
      <c r="D1" s="132"/>
      <c r="E1" s="132"/>
      <c r="F1" s="133"/>
      <c r="G1" s="44"/>
      <c r="H1" s="51"/>
    </row>
    <row r="2" spans="1:8" ht="15.5" x14ac:dyDescent="0.35">
      <c r="A2" s="27"/>
      <c r="B2" s="134" t="s">
        <v>45</v>
      </c>
      <c r="C2" s="135"/>
      <c r="D2" s="135"/>
      <c r="E2" s="135"/>
      <c r="F2" s="136"/>
    </row>
    <row r="3" spans="1:8" ht="15.5" x14ac:dyDescent="0.35">
      <c r="B3" s="6" t="s">
        <v>70</v>
      </c>
      <c r="C3" s="52"/>
      <c r="D3" s="52"/>
      <c r="E3" s="52"/>
      <c r="F3" s="53"/>
    </row>
    <row r="4" spans="1:8" ht="15.5" x14ac:dyDescent="0.3">
      <c r="A4" s="54" t="s">
        <v>29</v>
      </c>
      <c r="B4" s="55" t="s">
        <v>30</v>
      </c>
      <c r="C4" s="56" t="s">
        <v>8</v>
      </c>
      <c r="D4" s="57" t="s">
        <v>9</v>
      </c>
      <c r="E4" s="58" t="s">
        <v>31</v>
      </c>
      <c r="F4" s="59" t="s">
        <v>32</v>
      </c>
    </row>
    <row r="5" spans="1:8" s="25" customFormat="1" ht="15.5" x14ac:dyDescent="0.35">
      <c r="A5" s="12"/>
      <c r="B5" s="60" t="s">
        <v>70</v>
      </c>
      <c r="C5" s="10"/>
      <c r="D5" s="10"/>
      <c r="E5" s="32"/>
      <c r="F5" s="31"/>
    </row>
    <row r="6" spans="1:8" ht="15.5" x14ac:dyDescent="0.3">
      <c r="A6" s="12"/>
      <c r="B6" s="98" t="s">
        <v>46</v>
      </c>
      <c r="C6" s="10"/>
      <c r="D6" s="10"/>
      <c r="E6" s="31"/>
      <c r="F6" s="31"/>
    </row>
    <row r="7" spans="1:8" s="25" customFormat="1" ht="31" customHeight="1" x14ac:dyDescent="0.35">
      <c r="A7" s="12">
        <v>1</v>
      </c>
      <c r="B7" s="16" t="s">
        <v>33</v>
      </c>
      <c r="C7" s="10">
        <f>800*1.2*0.8</f>
        <v>768</v>
      </c>
      <c r="D7" s="10" t="s">
        <v>22</v>
      </c>
      <c r="E7" s="32"/>
      <c r="F7" s="31">
        <f>C7*E7</f>
        <v>0</v>
      </c>
    </row>
    <row r="8" spans="1:8" s="25" customFormat="1" ht="45" customHeight="1" x14ac:dyDescent="0.35">
      <c r="A8" s="12">
        <v>2</v>
      </c>
      <c r="B8" s="16" t="s">
        <v>34</v>
      </c>
      <c r="C8" s="10">
        <f>1.2*1.2*0.4*200</f>
        <v>115.19999999999999</v>
      </c>
      <c r="D8" s="10" t="s">
        <v>22</v>
      </c>
      <c r="E8" s="32"/>
      <c r="F8" s="31">
        <f>C8*E8</f>
        <v>0</v>
      </c>
    </row>
    <row r="9" spans="1:8" s="25" customFormat="1" ht="15.5" x14ac:dyDescent="0.35">
      <c r="A9" s="12"/>
      <c r="B9" s="98" t="s">
        <v>35</v>
      </c>
      <c r="C9" s="10"/>
      <c r="D9" s="10"/>
      <c r="E9" s="32"/>
      <c r="F9" s="31"/>
    </row>
    <row r="10" spans="1:8" s="25" customFormat="1" ht="45" customHeight="1" x14ac:dyDescent="0.35">
      <c r="A10" s="12">
        <v>3</v>
      </c>
      <c r="B10" s="16" t="s">
        <v>47</v>
      </c>
      <c r="C10" s="10">
        <f>0.5*800*1</f>
        <v>400</v>
      </c>
      <c r="D10" s="10" t="s">
        <v>22</v>
      </c>
      <c r="E10" s="32"/>
      <c r="F10" s="31">
        <f t="shared" ref="F10:F20" si="0">C10*E10</f>
        <v>0</v>
      </c>
    </row>
    <row r="11" spans="1:8" s="25" customFormat="1" ht="34" customHeight="1" x14ac:dyDescent="0.35">
      <c r="A11" s="12">
        <v>4</v>
      </c>
      <c r="B11" s="16" t="s">
        <v>36</v>
      </c>
      <c r="C11" s="10">
        <f>800*0.5*0.2</f>
        <v>80</v>
      </c>
      <c r="D11" s="10" t="s">
        <v>22</v>
      </c>
      <c r="E11" s="32"/>
      <c r="F11" s="31">
        <f>C11*E11</f>
        <v>0</v>
      </c>
    </row>
    <row r="12" spans="1:8" s="25" customFormat="1" ht="35.5" customHeight="1" x14ac:dyDescent="0.35">
      <c r="A12" s="12">
        <v>5</v>
      </c>
      <c r="B12" s="16" t="s">
        <v>37</v>
      </c>
      <c r="C12" s="10">
        <f>0.45*0.45*1.2*200</f>
        <v>48.6</v>
      </c>
      <c r="D12" s="10" t="s">
        <v>22</v>
      </c>
      <c r="E12" s="32"/>
      <c r="F12" s="31">
        <f t="shared" ref="F12" si="1">C12*E12</f>
        <v>0</v>
      </c>
    </row>
    <row r="13" spans="1:8" s="25" customFormat="1" ht="15.5" x14ac:dyDescent="0.35">
      <c r="A13" s="12"/>
      <c r="B13" s="98" t="s">
        <v>38</v>
      </c>
      <c r="C13" s="10"/>
      <c r="D13" s="10"/>
      <c r="E13" s="32"/>
      <c r="F13" s="31"/>
    </row>
    <row r="14" spans="1:8" s="25" customFormat="1" ht="28.5" customHeight="1" x14ac:dyDescent="0.35">
      <c r="A14" s="12">
        <v>6</v>
      </c>
      <c r="B14" s="16" t="s">
        <v>39</v>
      </c>
      <c r="C14" s="10">
        <f>0.4*800*2</f>
        <v>640</v>
      </c>
      <c r="D14" s="10" t="s">
        <v>22</v>
      </c>
      <c r="E14" s="32"/>
      <c r="F14" s="31">
        <f t="shared" si="0"/>
        <v>0</v>
      </c>
    </row>
    <row r="15" spans="1:8" s="25" customFormat="1" ht="28.5" customHeight="1" x14ac:dyDescent="0.35">
      <c r="A15" s="12">
        <v>7</v>
      </c>
      <c r="B15" s="16" t="s">
        <v>44</v>
      </c>
      <c r="C15" s="10">
        <f>0.45*0.45*2.5*200</f>
        <v>101.25000000000001</v>
      </c>
      <c r="D15" s="10" t="s">
        <v>22</v>
      </c>
      <c r="E15" s="32"/>
      <c r="F15" s="31">
        <f t="shared" si="0"/>
        <v>0</v>
      </c>
    </row>
    <row r="16" spans="1:8" s="25" customFormat="1" ht="46.5" x14ac:dyDescent="0.35">
      <c r="A16" s="12">
        <v>8</v>
      </c>
      <c r="B16" s="60" t="s">
        <v>40</v>
      </c>
      <c r="C16" s="61">
        <f>800*0.5</f>
        <v>400</v>
      </c>
      <c r="D16" s="62" t="s">
        <v>23</v>
      </c>
      <c r="E16" s="63"/>
      <c r="F16" s="64">
        <f t="shared" si="0"/>
        <v>0</v>
      </c>
    </row>
    <row r="17" spans="1:6" s="25" customFormat="1" ht="31" x14ac:dyDescent="0.35">
      <c r="A17" s="12">
        <v>9</v>
      </c>
      <c r="B17" s="60" t="s">
        <v>41</v>
      </c>
      <c r="C17" s="61">
        <v>800</v>
      </c>
      <c r="D17" s="62" t="s">
        <v>10</v>
      </c>
      <c r="E17" s="63"/>
      <c r="F17" s="64">
        <f t="shared" si="0"/>
        <v>0</v>
      </c>
    </row>
    <row r="18" spans="1:6" s="25" customFormat="1" ht="31" x14ac:dyDescent="0.35">
      <c r="A18" s="12">
        <v>10</v>
      </c>
      <c r="B18" s="60" t="s">
        <v>42</v>
      </c>
      <c r="C18" s="61">
        <f>800*2*2</f>
        <v>3200</v>
      </c>
      <c r="D18" s="62" t="s">
        <v>23</v>
      </c>
      <c r="E18" s="63"/>
      <c r="F18" s="64">
        <f t="shared" si="0"/>
        <v>0</v>
      </c>
    </row>
    <row r="19" spans="1:6" s="25" customFormat="1" ht="31" x14ac:dyDescent="0.35">
      <c r="A19" s="12">
        <v>11</v>
      </c>
      <c r="B19" s="60" t="s">
        <v>43</v>
      </c>
      <c r="C19" s="61">
        <f>800*2*2</f>
        <v>3200</v>
      </c>
      <c r="D19" s="62" t="s">
        <v>23</v>
      </c>
      <c r="E19" s="63"/>
      <c r="F19" s="64">
        <f t="shared" si="0"/>
        <v>0</v>
      </c>
    </row>
    <row r="20" spans="1:6" ht="93" x14ac:dyDescent="0.3">
      <c r="A20" s="65" t="s">
        <v>114</v>
      </c>
      <c r="B20" s="87" t="s">
        <v>115</v>
      </c>
      <c r="C20" s="61">
        <v>2</v>
      </c>
      <c r="D20" s="62" t="s">
        <v>4</v>
      </c>
      <c r="E20" s="63"/>
      <c r="F20" s="64">
        <f t="shared" si="0"/>
        <v>0</v>
      </c>
    </row>
    <row r="21" spans="1:6" ht="15.5" x14ac:dyDescent="0.3">
      <c r="A21" s="54"/>
      <c r="B21" s="54" t="s">
        <v>18</v>
      </c>
      <c r="C21" s="56"/>
      <c r="D21" s="57"/>
      <c r="E21" s="58"/>
      <c r="F21" s="59">
        <f>SUM(F5:F20)</f>
        <v>0</v>
      </c>
    </row>
    <row r="22" spans="1:6" ht="15.5" x14ac:dyDescent="0.3">
      <c r="A22" s="12"/>
      <c r="B22" s="16"/>
      <c r="C22" s="10"/>
      <c r="D22" s="10"/>
      <c r="E22" s="32"/>
      <c r="F22" s="31"/>
    </row>
    <row r="23" spans="1:6" ht="15.5" x14ac:dyDescent="0.3">
      <c r="A23" s="12"/>
      <c r="B23" s="16"/>
      <c r="C23" s="10"/>
      <c r="D23" s="10"/>
      <c r="E23" s="32"/>
      <c r="F23" s="31"/>
    </row>
    <row r="24" spans="1:6" ht="15.5" x14ac:dyDescent="0.3">
      <c r="A24" s="12"/>
      <c r="B24" s="16"/>
      <c r="C24" s="10"/>
      <c r="D24" s="10"/>
      <c r="E24" s="32"/>
      <c r="F24" s="31"/>
    </row>
    <row r="25" spans="1:6" ht="15.5" x14ac:dyDescent="0.3">
      <c r="A25" s="12"/>
      <c r="B25" s="16"/>
      <c r="C25" s="10"/>
      <c r="D25" s="10"/>
      <c r="E25" s="32"/>
      <c r="F25" s="31"/>
    </row>
    <row r="26" spans="1:6" ht="15.5" x14ac:dyDescent="0.3">
      <c r="A26" s="12"/>
      <c r="B26" s="16"/>
      <c r="C26" s="10"/>
      <c r="D26" s="10"/>
      <c r="E26" s="32"/>
      <c r="F26" s="31"/>
    </row>
    <row r="27" spans="1:6" ht="21.65" customHeight="1" x14ac:dyDescent="0.3">
      <c r="A27" s="12"/>
      <c r="B27" s="16"/>
      <c r="C27" s="10"/>
      <c r="D27" s="10"/>
      <c r="E27" s="32"/>
      <c r="F27" s="31"/>
    </row>
    <row r="28" spans="1:6" ht="15.5" x14ac:dyDescent="0.3">
      <c r="A28" s="12"/>
      <c r="B28" s="16"/>
      <c r="C28" s="10"/>
      <c r="D28" s="10"/>
      <c r="E28" s="32"/>
      <c r="F28" s="31"/>
    </row>
    <row r="29" spans="1:6" ht="15.5" x14ac:dyDescent="0.3">
      <c r="A29" s="12"/>
      <c r="B29" s="16"/>
      <c r="C29" s="10"/>
      <c r="D29" s="10"/>
      <c r="E29" s="32"/>
      <c r="F29" s="31"/>
    </row>
    <row r="30" spans="1:6" ht="15.5" x14ac:dyDescent="0.3">
      <c r="A30" s="12"/>
      <c r="B30" s="16"/>
      <c r="C30" s="10"/>
      <c r="D30" s="10"/>
      <c r="E30" s="32"/>
      <c r="F30" s="31"/>
    </row>
    <row r="31" spans="1:6" ht="15.5" x14ac:dyDescent="0.3">
      <c r="A31" s="12"/>
      <c r="B31" s="60"/>
      <c r="C31" s="61"/>
      <c r="D31" s="62"/>
      <c r="E31" s="63"/>
      <c r="F31" s="64"/>
    </row>
    <row r="32" spans="1:6" ht="15.5" x14ac:dyDescent="0.3">
      <c r="A32" s="65"/>
      <c r="B32" s="66"/>
      <c r="C32" s="67"/>
      <c r="D32" s="93"/>
      <c r="E32" s="69"/>
      <c r="F32" s="70"/>
    </row>
    <row r="33" spans="1:6" ht="15.5" x14ac:dyDescent="0.3">
      <c r="A33" s="65"/>
      <c r="B33" s="66"/>
      <c r="C33" s="67"/>
      <c r="D33" s="93"/>
      <c r="E33" s="69"/>
      <c r="F33" s="70"/>
    </row>
    <row r="34" spans="1:6" ht="15.5" x14ac:dyDescent="0.35">
      <c r="A34" s="6"/>
      <c r="B34" s="86"/>
      <c r="C34" s="52"/>
      <c r="D34" s="52"/>
      <c r="E34" s="52"/>
      <c r="F34" s="53"/>
    </row>
    <row r="35" spans="1:6" ht="15.5" x14ac:dyDescent="0.3">
      <c r="A35" s="54"/>
      <c r="B35" s="55"/>
      <c r="C35" s="56"/>
      <c r="D35" s="57"/>
      <c r="E35" s="58"/>
      <c r="F35" s="59"/>
    </row>
    <row r="36" spans="1:6" ht="15.5" x14ac:dyDescent="0.3">
      <c r="A36" s="12"/>
      <c r="B36" s="60"/>
      <c r="C36" s="10"/>
      <c r="D36" s="10"/>
      <c r="E36" s="32"/>
      <c r="F36" s="31"/>
    </row>
    <row r="37" spans="1:6" ht="15.5" x14ac:dyDescent="0.3">
      <c r="A37" s="12"/>
      <c r="B37" s="16"/>
      <c r="C37" s="10"/>
      <c r="D37" s="10"/>
      <c r="E37" s="31"/>
      <c r="F37" s="31"/>
    </row>
    <row r="38" spans="1:6" ht="15.5" x14ac:dyDescent="0.3">
      <c r="A38" s="12"/>
      <c r="B38" s="16"/>
      <c r="C38" s="10"/>
      <c r="D38" s="10"/>
      <c r="E38" s="32"/>
      <c r="F38" s="31"/>
    </row>
    <row r="39" spans="1:6" ht="15.5" x14ac:dyDescent="0.3">
      <c r="A39" s="12"/>
      <c r="B39" s="16"/>
      <c r="C39" s="10"/>
      <c r="D39" s="10"/>
      <c r="E39" s="32"/>
      <c r="F39" s="31"/>
    </row>
    <row r="40" spans="1:6" ht="15.5" x14ac:dyDescent="0.3">
      <c r="A40" s="12"/>
      <c r="B40" s="16"/>
      <c r="C40" s="10"/>
      <c r="D40" s="10"/>
      <c r="E40" s="32"/>
      <c r="F40" s="31"/>
    </row>
    <row r="41" spans="1:6" ht="15.5" x14ac:dyDescent="0.3">
      <c r="A41" s="12"/>
      <c r="B41" s="16"/>
      <c r="C41" s="10"/>
      <c r="D41" s="10"/>
      <c r="E41" s="32"/>
      <c r="F41" s="31"/>
    </row>
    <row r="42" spans="1:6" ht="15.5" x14ac:dyDescent="0.3">
      <c r="A42" s="12"/>
      <c r="B42" s="16"/>
      <c r="C42" s="10"/>
      <c r="D42" s="10"/>
      <c r="E42" s="32"/>
      <c r="F42" s="31"/>
    </row>
    <row r="43" spans="1:6" ht="15.5" x14ac:dyDescent="0.3">
      <c r="A43" s="12"/>
      <c r="B43" s="16"/>
      <c r="C43" s="10"/>
      <c r="D43" s="10"/>
      <c r="E43" s="32"/>
      <c r="F43" s="31"/>
    </row>
    <row r="44" spans="1:6" ht="15.5" x14ac:dyDescent="0.3">
      <c r="A44" s="12"/>
      <c r="B44" s="16"/>
      <c r="C44" s="10"/>
      <c r="D44" s="10"/>
      <c r="E44" s="32"/>
      <c r="F44" s="31"/>
    </row>
    <row r="45" spans="1:6" ht="15.5" x14ac:dyDescent="0.3">
      <c r="A45" s="12"/>
      <c r="B45" s="16"/>
      <c r="C45" s="10"/>
      <c r="D45" s="10"/>
      <c r="E45" s="32"/>
      <c r="F45" s="31"/>
    </row>
    <row r="46" spans="1:6" ht="15.5" x14ac:dyDescent="0.3">
      <c r="A46" s="12"/>
      <c r="B46" s="16"/>
      <c r="C46" s="10"/>
      <c r="D46" s="10"/>
      <c r="E46" s="32"/>
      <c r="F46" s="31"/>
    </row>
    <row r="47" spans="1:6" ht="15.5" x14ac:dyDescent="0.3">
      <c r="A47" s="12"/>
      <c r="B47" s="16"/>
      <c r="C47" s="10"/>
      <c r="D47" s="10"/>
      <c r="E47" s="32"/>
      <c r="F47" s="31"/>
    </row>
    <row r="48" spans="1:6" ht="15.5" x14ac:dyDescent="0.3">
      <c r="A48" s="12"/>
      <c r="B48" s="60"/>
      <c r="C48" s="61"/>
      <c r="D48" s="62"/>
      <c r="E48" s="63"/>
      <c r="F48" s="64"/>
    </row>
    <row r="49" spans="1:6" ht="15.5" x14ac:dyDescent="0.3">
      <c r="A49" s="65"/>
      <c r="B49" s="66"/>
      <c r="C49" s="67"/>
      <c r="D49" s="93"/>
      <c r="E49" s="69"/>
      <c r="F49" s="70"/>
    </row>
    <row r="50" spans="1:6" ht="15.5" x14ac:dyDescent="0.3">
      <c r="A50" s="65"/>
      <c r="B50" s="66"/>
      <c r="C50" s="67"/>
      <c r="D50" s="93"/>
      <c r="E50" s="69"/>
      <c r="F50" s="70"/>
    </row>
    <row r="51" spans="1:6" ht="15.5" x14ac:dyDescent="0.35">
      <c r="A51" s="27"/>
      <c r="B51" s="71"/>
      <c r="C51" s="33"/>
      <c r="D51" s="94"/>
      <c r="E51" s="72"/>
      <c r="F51" s="34"/>
    </row>
    <row r="52" spans="1:6" x14ac:dyDescent="0.3">
      <c r="A52" s="27"/>
      <c r="B52" s="27"/>
      <c r="C52" s="27"/>
      <c r="D52" s="2"/>
      <c r="E52" s="73"/>
      <c r="F52" s="74"/>
    </row>
  </sheetData>
  <mergeCells count="2">
    <mergeCell ref="A1:F1"/>
    <mergeCell ref="B2:F2"/>
  </mergeCells>
  <pageMargins left="0.7" right="0.7" top="0.75" bottom="0.75" header="0.3" footer="0.3"/>
  <pageSetup scale="6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H18"/>
  <sheetViews>
    <sheetView view="pageBreakPreview" topLeftCell="A11" zoomScaleNormal="95" zoomScaleSheetLayoutView="100" workbookViewId="0">
      <selection activeCell="B2" sqref="B2:F2"/>
    </sheetView>
  </sheetViews>
  <sheetFormatPr defaultColWidth="8.81640625" defaultRowHeight="14" x14ac:dyDescent="0.3"/>
  <cols>
    <col min="1" max="1" width="8.81640625" style="1"/>
    <col min="2" max="2" width="51.1796875" style="1" customWidth="1"/>
    <col min="3" max="3" width="8.81640625" style="1"/>
    <col min="4" max="4" width="11.54296875" style="119" customWidth="1"/>
    <col min="5" max="5" width="13.54296875" style="28" customWidth="1"/>
    <col min="6" max="6" width="15.81640625" style="29" customWidth="1"/>
    <col min="7" max="16384" width="8.81640625" style="1"/>
  </cols>
  <sheetData>
    <row r="1" spans="1:8" ht="18" customHeight="1" thickBot="1" x14ac:dyDescent="0.35">
      <c r="A1" s="132" t="s">
        <v>48</v>
      </c>
      <c r="B1" s="132"/>
      <c r="C1" s="132"/>
      <c r="D1" s="132"/>
      <c r="E1" s="132"/>
      <c r="F1" s="133"/>
      <c r="G1" s="44"/>
      <c r="H1" s="51"/>
    </row>
    <row r="2" spans="1:8" ht="15.5" x14ac:dyDescent="0.35">
      <c r="A2" s="27"/>
      <c r="B2" s="134" t="s">
        <v>45</v>
      </c>
      <c r="C2" s="135"/>
      <c r="D2" s="135"/>
      <c r="E2" s="135"/>
      <c r="F2" s="136"/>
    </row>
    <row r="3" spans="1:8" ht="15.5" x14ac:dyDescent="0.35">
      <c r="A3" s="6"/>
      <c r="B3" s="86" t="s">
        <v>126</v>
      </c>
      <c r="C3" s="52"/>
      <c r="D3" s="114"/>
      <c r="E3" s="52"/>
      <c r="F3" s="53"/>
    </row>
    <row r="4" spans="1:8" ht="15.5" x14ac:dyDescent="0.3">
      <c r="A4" s="54" t="s">
        <v>6</v>
      </c>
      <c r="B4" s="55" t="s">
        <v>0</v>
      </c>
      <c r="C4" s="56" t="s">
        <v>1</v>
      </c>
      <c r="D4" s="115" t="s">
        <v>2</v>
      </c>
      <c r="E4" s="58" t="s">
        <v>7</v>
      </c>
      <c r="F4" s="59" t="s">
        <v>3</v>
      </c>
    </row>
    <row r="5" spans="1:8" ht="52" customHeight="1" x14ac:dyDescent="0.3">
      <c r="A5" s="12">
        <v>1</v>
      </c>
      <c r="B5" s="16" t="s">
        <v>116</v>
      </c>
      <c r="C5" s="10" t="s">
        <v>50</v>
      </c>
      <c r="D5" s="116">
        <f>59.4*34.4*0.2</f>
        <v>408.67200000000003</v>
      </c>
      <c r="E5" s="31"/>
      <c r="F5" s="31">
        <f t="shared" ref="F5" si="0">D5*E5</f>
        <v>0</v>
      </c>
    </row>
    <row r="6" spans="1:8" s="25" customFormat="1" ht="45" customHeight="1" x14ac:dyDescent="0.35">
      <c r="A6" s="12">
        <v>2</v>
      </c>
      <c r="B6" s="16" t="s">
        <v>117</v>
      </c>
      <c r="C6" s="10" t="s">
        <v>50</v>
      </c>
      <c r="D6" s="116">
        <f>59.4*34.4*0.3</f>
        <v>613.00799999999992</v>
      </c>
      <c r="E6" s="32"/>
      <c r="F6" s="31">
        <f t="shared" ref="F6:F13" si="1">D6*E6</f>
        <v>0</v>
      </c>
    </row>
    <row r="7" spans="1:8" s="25" customFormat="1" ht="76.5" customHeight="1" x14ac:dyDescent="0.35">
      <c r="A7" s="12">
        <v>3</v>
      </c>
      <c r="B7" s="16" t="s">
        <v>118</v>
      </c>
      <c r="C7" s="10" t="s">
        <v>50</v>
      </c>
      <c r="D7" s="116">
        <v>45.6</v>
      </c>
      <c r="E7" s="32"/>
      <c r="F7" s="31">
        <f t="shared" si="1"/>
        <v>0</v>
      </c>
    </row>
    <row r="8" spans="1:8" s="25" customFormat="1" ht="45" customHeight="1" x14ac:dyDescent="0.35">
      <c r="A8" s="12">
        <v>4</v>
      </c>
      <c r="B8" s="16" t="s">
        <v>53</v>
      </c>
      <c r="C8" s="10" t="s">
        <v>49</v>
      </c>
      <c r="D8" s="116">
        <v>188.6</v>
      </c>
      <c r="E8" s="32"/>
      <c r="F8" s="31">
        <f t="shared" si="1"/>
        <v>0</v>
      </c>
    </row>
    <row r="9" spans="1:8" s="25" customFormat="1" ht="17.5" customHeight="1" x14ac:dyDescent="0.35">
      <c r="A9" s="12">
        <v>5</v>
      </c>
      <c r="B9" s="16" t="s">
        <v>58</v>
      </c>
      <c r="C9" s="10" t="s">
        <v>49</v>
      </c>
      <c r="D9" s="116">
        <v>188.6</v>
      </c>
      <c r="E9" s="32"/>
      <c r="F9" s="31">
        <f t="shared" si="1"/>
        <v>0</v>
      </c>
    </row>
    <row r="10" spans="1:8" s="25" customFormat="1" ht="35.5" customHeight="1" x14ac:dyDescent="0.35">
      <c r="A10" s="12">
        <v>6</v>
      </c>
      <c r="B10" s="16" t="s">
        <v>59</v>
      </c>
      <c r="C10" s="10" t="s">
        <v>49</v>
      </c>
      <c r="D10" s="116">
        <v>188.6</v>
      </c>
      <c r="E10" s="32"/>
      <c r="F10" s="31">
        <f t="shared" si="1"/>
        <v>0</v>
      </c>
    </row>
    <row r="11" spans="1:8" s="25" customFormat="1" ht="63" customHeight="1" x14ac:dyDescent="0.35">
      <c r="A11" s="12">
        <v>7</v>
      </c>
      <c r="B11" s="16" t="s">
        <v>119</v>
      </c>
      <c r="C11" s="10" t="s">
        <v>54</v>
      </c>
      <c r="D11" s="116">
        <v>48</v>
      </c>
      <c r="E11" s="32"/>
      <c r="F11" s="31">
        <f t="shared" si="1"/>
        <v>0</v>
      </c>
    </row>
    <row r="12" spans="1:8" s="25" customFormat="1" ht="28.5" customHeight="1" x14ac:dyDescent="0.35">
      <c r="A12" s="12">
        <v>8</v>
      </c>
      <c r="B12" s="16" t="s">
        <v>55</v>
      </c>
      <c r="C12" s="10" t="s">
        <v>10</v>
      </c>
      <c r="D12" s="116">
        <v>188.6</v>
      </c>
      <c r="E12" s="32"/>
      <c r="F12" s="31">
        <f t="shared" si="1"/>
        <v>0</v>
      </c>
    </row>
    <row r="13" spans="1:8" s="25" customFormat="1" ht="28.5" customHeight="1" x14ac:dyDescent="0.35">
      <c r="A13" s="12">
        <v>9</v>
      </c>
      <c r="B13" s="16" t="s">
        <v>56</v>
      </c>
      <c r="C13" s="10" t="s">
        <v>49</v>
      </c>
      <c r="D13" s="116">
        <v>2043.36</v>
      </c>
      <c r="E13" s="32"/>
      <c r="F13" s="31">
        <f t="shared" si="1"/>
        <v>0</v>
      </c>
    </row>
    <row r="14" spans="1:8" s="25" customFormat="1" ht="31" x14ac:dyDescent="0.35">
      <c r="A14" s="12">
        <v>10</v>
      </c>
      <c r="B14" s="60" t="s">
        <v>52</v>
      </c>
      <c r="C14" s="61" t="s">
        <v>49</v>
      </c>
      <c r="D14" s="117">
        <v>2043.36</v>
      </c>
      <c r="E14" s="63"/>
      <c r="F14" s="64">
        <f t="shared" ref="F14:F17" si="2">D14*E14</f>
        <v>0</v>
      </c>
    </row>
    <row r="15" spans="1:8" s="25" customFormat="1" ht="31" x14ac:dyDescent="0.35">
      <c r="A15" s="12">
        <v>11</v>
      </c>
      <c r="B15" s="60" t="s">
        <v>57</v>
      </c>
      <c r="C15" s="61" t="s">
        <v>6</v>
      </c>
      <c r="D15" s="117">
        <v>2</v>
      </c>
      <c r="E15" s="63"/>
      <c r="F15" s="64">
        <f t="shared" si="2"/>
        <v>0</v>
      </c>
    </row>
    <row r="16" spans="1:8" s="25" customFormat="1" ht="108.5" x14ac:dyDescent="0.35">
      <c r="A16" s="12">
        <v>12</v>
      </c>
      <c r="B16" s="60" t="s">
        <v>136</v>
      </c>
      <c r="C16" s="61" t="s">
        <v>60</v>
      </c>
      <c r="D16" s="117">
        <v>6</v>
      </c>
      <c r="E16" s="63"/>
      <c r="F16" s="64">
        <f t="shared" si="2"/>
        <v>0</v>
      </c>
    </row>
    <row r="17" spans="1:6" s="25" customFormat="1" ht="31" x14ac:dyDescent="0.35">
      <c r="A17" s="12">
        <v>13</v>
      </c>
      <c r="B17" s="60" t="s">
        <v>127</v>
      </c>
      <c r="C17" s="61" t="s">
        <v>60</v>
      </c>
      <c r="D17" s="117">
        <v>2</v>
      </c>
      <c r="E17" s="63"/>
      <c r="F17" s="64">
        <f t="shared" si="2"/>
        <v>0</v>
      </c>
    </row>
    <row r="18" spans="1:6" ht="15.5" x14ac:dyDescent="0.3">
      <c r="A18" s="65"/>
      <c r="B18" s="66" t="s">
        <v>61</v>
      </c>
      <c r="C18" s="67"/>
      <c r="D18" s="118"/>
      <c r="E18" s="69"/>
      <c r="F18" s="70">
        <f>SUM(F5:F17)</f>
        <v>0</v>
      </c>
    </row>
  </sheetData>
  <mergeCells count="2">
    <mergeCell ref="A1:F1"/>
    <mergeCell ref="B2:F2"/>
  </mergeCells>
  <phoneticPr fontId="13" type="noConversion"/>
  <pageMargins left="0.7" right="0.7" top="0.75" bottom="0.75" header="0.3" footer="0.3"/>
  <pageSetup paperSize="9" scale="78"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FAE418-AF71-4DDD-A52A-657EC285CD9B}">
  <dimension ref="A1:F15"/>
  <sheetViews>
    <sheetView view="pageBreakPreview" topLeftCell="A10" zoomScaleNormal="95" zoomScaleSheetLayoutView="100" workbookViewId="0">
      <selection activeCell="B2" sqref="B2:F2"/>
    </sheetView>
  </sheetViews>
  <sheetFormatPr defaultColWidth="8.81640625" defaultRowHeight="14" x14ac:dyDescent="0.3"/>
  <cols>
    <col min="1" max="1" width="8.81640625" style="1"/>
    <col min="2" max="2" width="54.453125" style="1" customWidth="1"/>
    <col min="3" max="3" width="8.81640625" style="1"/>
    <col min="4" max="4" width="9.453125" style="1" bestFit="1" customWidth="1"/>
    <col min="5" max="5" width="13.54296875" style="28" customWidth="1"/>
    <col min="6" max="6" width="15.81640625" style="29" customWidth="1"/>
    <col min="7" max="16384" width="8.81640625" style="1"/>
  </cols>
  <sheetData>
    <row r="1" spans="1:6" ht="18" customHeight="1" x14ac:dyDescent="0.3">
      <c r="A1" s="132" t="s">
        <v>48</v>
      </c>
      <c r="B1" s="132"/>
      <c r="C1" s="132"/>
      <c r="D1" s="132"/>
      <c r="E1" s="132"/>
      <c r="F1" s="133"/>
    </row>
    <row r="2" spans="1:6" ht="15.5" x14ac:dyDescent="0.35">
      <c r="A2" s="27"/>
      <c r="B2" s="134" t="s">
        <v>138</v>
      </c>
      <c r="C2" s="135"/>
      <c r="D2" s="135"/>
      <c r="E2" s="135"/>
      <c r="F2" s="136"/>
    </row>
    <row r="3" spans="1:6" ht="15.5" x14ac:dyDescent="0.35">
      <c r="A3" s="6"/>
      <c r="B3" s="86" t="s">
        <v>128</v>
      </c>
      <c r="C3" s="52"/>
      <c r="D3" s="52"/>
      <c r="E3" s="52"/>
      <c r="F3" s="53"/>
    </row>
    <row r="4" spans="1:6" ht="15.5" x14ac:dyDescent="0.3">
      <c r="A4" s="54" t="s">
        <v>6</v>
      </c>
      <c r="B4" s="55" t="s">
        <v>0</v>
      </c>
      <c r="C4" s="56" t="s">
        <v>1</v>
      </c>
      <c r="D4" s="57" t="s">
        <v>2</v>
      </c>
      <c r="E4" s="58" t="s">
        <v>7</v>
      </c>
      <c r="F4" s="59" t="s">
        <v>3</v>
      </c>
    </row>
    <row r="5" spans="1:6" ht="46.5" x14ac:dyDescent="0.3">
      <c r="A5" s="12">
        <v>1</v>
      </c>
      <c r="B5" s="16" t="s">
        <v>129</v>
      </c>
      <c r="C5" s="10" t="s">
        <v>50</v>
      </c>
      <c r="D5" s="10">
        <v>65.44</v>
      </c>
      <c r="E5" s="31"/>
      <c r="F5" s="31">
        <f t="shared" ref="F5:F14" si="0">D5*E5</f>
        <v>0</v>
      </c>
    </row>
    <row r="6" spans="1:6" ht="31" x14ac:dyDescent="0.3">
      <c r="A6" s="12">
        <v>2</v>
      </c>
      <c r="B6" s="16" t="s">
        <v>51</v>
      </c>
      <c r="C6" s="10" t="s">
        <v>50</v>
      </c>
      <c r="D6" s="10">
        <v>43.63</v>
      </c>
      <c r="E6" s="32"/>
      <c r="F6" s="31">
        <f t="shared" si="0"/>
        <v>0</v>
      </c>
    </row>
    <row r="7" spans="1:6" ht="31" x14ac:dyDescent="0.3">
      <c r="A7" s="12">
        <v>3</v>
      </c>
      <c r="B7" s="16" t="s">
        <v>72</v>
      </c>
      <c r="C7" s="10" t="s">
        <v>49</v>
      </c>
      <c r="D7" s="10">
        <v>436.27</v>
      </c>
      <c r="E7" s="32"/>
      <c r="F7" s="31">
        <f t="shared" si="0"/>
        <v>0</v>
      </c>
    </row>
    <row r="8" spans="1:6" ht="62" x14ac:dyDescent="0.3">
      <c r="A8" s="12">
        <v>4</v>
      </c>
      <c r="B8" s="16" t="s">
        <v>130</v>
      </c>
      <c r="C8" s="10" t="s">
        <v>49</v>
      </c>
      <c r="D8" s="10">
        <v>436.27</v>
      </c>
      <c r="E8" s="32"/>
      <c r="F8" s="31">
        <f t="shared" si="0"/>
        <v>0</v>
      </c>
    </row>
    <row r="9" spans="1:6" ht="31" x14ac:dyDescent="0.3">
      <c r="A9" s="12">
        <v>5</v>
      </c>
      <c r="B9" s="16" t="s">
        <v>63</v>
      </c>
      <c r="C9" s="10" t="s">
        <v>10</v>
      </c>
      <c r="D9" s="10">
        <v>90</v>
      </c>
      <c r="E9" s="32"/>
      <c r="F9" s="31">
        <f t="shared" si="0"/>
        <v>0</v>
      </c>
    </row>
    <row r="10" spans="1:6" ht="31" x14ac:dyDescent="0.3">
      <c r="A10" s="12">
        <v>6</v>
      </c>
      <c r="B10" s="16" t="s">
        <v>64</v>
      </c>
      <c r="C10" s="10" t="s">
        <v>62</v>
      </c>
      <c r="D10" s="10">
        <v>2</v>
      </c>
      <c r="E10" s="32"/>
      <c r="F10" s="31">
        <f t="shared" si="0"/>
        <v>0</v>
      </c>
    </row>
    <row r="11" spans="1:6" ht="31" x14ac:dyDescent="0.3">
      <c r="A11" s="12">
        <v>7</v>
      </c>
      <c r="B11" s="16" t="s">
        <v>65</v>
      </c>
      <c r="C11" s="10" t="s">
        <v>60</v>
      </c>
      <c r="D11" s="10">
        <v>2</v>
      </c>
      <c r="E11" s="32"/>
      <c r="F11" s="31">
        <f t="shared" si="0"/>
        <v>0</v>
      </c>
    </row>
    <row r="12" spans="1:6" ht="108.5" x14ac:dyDescent="0.3">
      <c r="A12" s="12">
        <v>8</v>
      </c>
      <c r="B12" s="16" t="s">
        <v>136</v>
      </c>
      <c r="C12" s="10" t="s">
        <v>60</v>
      </c>
      <c r="D12" s="10">
        <v>4</v>
      </c>
      <c r="E12" s="32"/>
      <c r="F12" s="31">
        <f t="shared" si="0"/>
        <v>0</v>
      </c>
    </row>
    <row r="13" spans="1:6" ht="46.5" x14ac:dyDescent="0.3">
      <c r="A13" s="12">
        <v>9</v>
      </c>
      <c r="B13" s="16" t="s">
        <v>131</v>
      </c>
      <c r="C13" s="10" t="s">
        <v>10</v>
      </c>
      <c r="D13" s="10">
        <v>86</v>
      </c>
      <c r="E13" s="32"/>
      <c r="F13" s="31">
        <f t="shared" si="0"/>
        <v>0</v>
      </c>
    </row>
    <row r="14" spans="1:6" ht="31" x14ac:dyDescent="0.3">
      <c r="A14" s="12">
        <v>10</v>
      </c>
      <c r="B14" s="16" t="s">
        <v>66</v>
      </c>
      <c r="C14" s="10" t="s">
        <v>67</v>
      </c>
      <c r="D14" s="10">
        <v>4</v>
      </c>
      <c r="E14" s="32"/>
      <c r="F14" s="31">
        <f t="shared" si="0"/>
        <v>0</v>
      </c>
    </row>
    <row r="15" spans="1:6" ht="15.5" x14ac:dyDescent="0.3">
      <c r="A15" s="65"/>
      <c r="B15" s="66" t="s">
        <v>85</v>
      </c>
      <c r="C15" s="67"/>
      <c r="D15" s="68"/>
      <c r="E15" s="69"/>
      <c r="F15" s="70">
        <f>SUM(F5:F14)</f>
        <v>0</v>
      </c>
    </row>
  </sheetData>
  <mergeCells count="2">
    <mergeCell ref="A1:F1"/>
    <mergeCell ref="B2:F2"/>
  </mergeCells>
  <pageMargins left="0.7" right="0.7" top="0.75" bottom="0.75" header="0.3" footer="0.3"/>
  <pageSetup paperSize="9" scale="78"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90EB95-B3EE-4F6F-91E1-F19F310E23F6}">
  <dimension ref="A1:H20"/>
  <sheetViews>
    <sheetView view="pageBreakPreview" topLeftCell="A8" zoomScaleNormal="95" zoomScaleSheetLayoutView="100" workbookViewId="0">
      <selection activeCell="B2" sqref="B2:F2"/>
    </sheetView>
  </sheetViews>
  <sheetFormatPr defaultColWidth="8.81640625" defaultRowHeight="14" x14ac:dyDescent="0.3"/>
  <cols>
    <col min="1" max="1" width="8.81640625" style="1"/>
    <col min="2" max="2" width="54.453125" style="1" customWidth="1"/>
    <col min="3" max="3" width="8.81640625" style="1"/>
    <col min="4" max="4" width="9.453125" style="1" bestFit="1" customWidth="1"/>
    <col min="5" max="5" width="13.54296875" style="28" customWidth="1"/>
    <col min="6" max="6" width="15.81640625" style="29" customWidth="1"/>
    <col min="7" max="16384" width="8.81640625" style="1"/>
  </cols>
  <sheetData>
    <row r="1" spans="1:8" ht="18" customHeight="1" thickBot="1" x14ac:dyDescent="0.35">
      <c r="A1" s="132" t="s">
        <v>48</v>
      </c>
      <c r="B1" s="132"/>
      <c r="C1" s="132"/>
      <c r="D1" s="132"/>
      <c r="E1" s="132"/>
      <c r="F1" s="133"/>
      <c r="G1" s="44"/>
      <c r="H1" s="51"/>
    </row>
    <row r="2" spans="1:8" ht="15.5" x14ac:dyDescent="0.35">
      <c r="A2" s="27"/>
      <c r="B2" s="134" t="s">
        <v>138</v>
      </c>
      <c r="C2" s="135"/>
      <c r="D2" s="135"/>
      <c r="E2" s="135"/>
      <c r="F2" s="136"/>
    </row>
    <row r="3" spans="1:8" ht="15.5" x14ac:dyDescent="0.35">
      <c r="A3" s="6"/>
      <c r="B3" s="86" t="s">
        <v>137</v>
      </c>
      <c r="C3" s="52"/>
      <c r="D3" s="52"/>
      <c r="E3" s="52"/>
      <c r="F3" s="53"/>
    </row>
    <row r="4" spans="1:8" ht="15.5" x14ac:dyDescent="0.3">
      <c r="A4" s="54" t="s">
        <v>6</v>
      </c>
      <c r="B4" s="55" t="s">
        <v>0</v>
      </c>
      <c r="C4" s="56" t="s">
        <v>1</v>
      </c>
      <c r="D4" s="57" t="s">
        <v>2</v>
      </c>
      <c r="E4" s="58" t="s">
        <v>7</v>
      </c>
      <c r="F4" s="59" t="s">
        <v>3</v>
      </c>
    </row>
    <row r="5" spans="1:8" ht="67.5" customHeight="1" x14ac:dyDescent="0.3">
      <c r="A5" s="12">
        <v>1</v>
      </c>
      <c r="B5" s="16" t="s">
        <v>132</v>
      </c>
      <c r="C5" s="10" t="s">
        <v>50</v>
      </c>
      <c r="D5" s="10">
        <v>90</v>
      </c>
      <c r="E5" s="31"/>
      <c r="F5" s="31">
        <f t="shared" ref="F5:F19" si="0">D5*E5</f>
        <v>0</v>
      </c>
    </row>
    <row r="6" spans="1:8" s="25" customFormat="1" ht="54.65" customHeight="1" x14ac:dyDescent="0.35">
      <c r="A6" s="12">
        <v>2</v>
      </c>
      <c r="B6" s="16" t="s">
        <v>133</v>
      </c>
      <c r="C6" s="10" t="s">
        <v>49</v>
      </c>
      <c r="D6" s="10">
        <v>300</v>
      </c>
      <c r="E6" s="32"/>
      <c r="F6" s="31">
        <f t="shared" si="0"/>
        <v>0</v>
      </c>
    </row>
    <row r="7" spans="1:8" s="25" customFormat="1" ht="45" customHeight="1" x14ac:dyDescent="0.35">
      <c r="A7" s="12">
        <v>3</v>
      </c>
      <c r="B7" s="16" t="s">
        <v>134</v>
      </c>
      <c r="C7" s="10" t="s">
        <v>49</v>
      </c>
      <c r="D7" s="10">
        <v>300</v>
      </c>
      <c r="E7" s="32"/>
      <c r="F7" s="31">
        <f t="shared" si="0"/>
        <v>0</v>
      </c>
    </row>
    <row r="8" spans="1:8" s="25" customFormat="1" ht="45" customHeight="1" x14ac:dyDescent="0.35">
      <c r="A8" s="12">
        <v>4</v>
      </c>
      <c r="B8" s="16" t="s">
        <v>74</v>
      </c>
      <c r="C8" s="10" t="s">
        <v>60</v>
      </c>
      <c r="D8" s="10">
        <v>2</v>
      </c>
      <c r="E8" s="32"/>
      <c r="F8" s="31">
        <f t="shared" si="0"/>
        <v>0</v>
      </c>
    </row>
    <row r="9" spans="1:8" s="25" customFormat="1" ht="45" customHeight="1" x14ac:dyDescent="0.35">
      <c r="A9" s="12">
        <v>5</v>
      </c>
      <c r="B9" s="16" t="s">
        <v>75</v>
      </c>
      <c r="C9" s="10" t="s">
        <v>54</v>
      </c>
      <c r="D9" s="10">
        <v>2</v>
      </c>
      <c r="E9" s="32"/>
      <c r="F9" s="31">
        <f t="shared" si="0"/>
        <v>0</v>
      </c>
    </row>
    <row r="10" spans="1:8" s="25" customFormat="1" ht="32.5" customHeight="1" x14ac:dyDescent="0.35">
      <c r="A10" s="12">
        <v>6</v>
      </c>
      <c r="B10" s="16" t="s">
        <v>76</v>
      </c>
      <c r="C10" s="10" t="s">
        <v>60</v>
      </c>
      <c r="D10" s="10">
        <v>1</v>
      </c>
      <c r="E10" s="32"/>
      <c r="F10" s="31">
        <f t="shared" si="0"/>
        <v>0</v>
      </c>
    </row>
    <row r="11" spans="1:8" s="25" customFormat="1" ht="35.5" customHeight="1" x14ac:dyDescent="0.35">
      <c r="A11" s="12">
        <v>7</v>
      </c>
      <c r="B11" s="16" t="s">
        <v>77</v>
      </c>
      <c r="C11" s="10" t="s">
        <v>60</v>
      </c>
      <c r="D11" s="10">
        <v>1</v>
      </c>
      <c r="E11" s="32"/>
      <c r="F11" s="31">
        <f t="shared" si="0"/>
        <v>0</v>
      </c>
    </row>
    <row r="12" spans="1:8" s="25" customFormat="1" ht="45" customHeight="1" x14ac:dyDescent="0.35">
      <c r="A12" s="12">
        <v>8</v>
      </c>
      <c r="B12" s="16" t="s">
        <v>78</v>
      </c>
      <c r="C12" s="10" t="s">
        <v>54</v>
      </c>
      <c r="D12" s="10">
        <v>2</v>
      </c>
      <c r="E12" s="32"/>
      <c r="F12" s="31">
        <f t="shared" si="0"/>
        <v>0</v>
      </c>
    </row>
    <row r="13" spans="1:8" s="25" customFormat="1" ht="28.5" customHeight="1" x14ac:dyDescent="0.35">
      <c r="A13" s="12">
        <v>9</v>
      </c>
      <c r="B13" s="16" t="s">
        <v>79</v>
      </c>
      <c r="C13" s="10" t="s">
        <v>54</v>
      </c>
      <c r="D13" s="10">
        <v>1</v>
      </c>
      <c r="E13" s="32"/>
      <c r="F13" s="31">
        <f t="shared" si="0"/>
        <v>0</v>
      </c>
    </row>
    <row r="14" spans="1:8" s="25" customFormat="1" ht="84.65" customHeight="1" x14ac:dyDescent="0.35">
      <c r="A14" s="12">
        <v>10</v>
      </c>
      <c r="B14" s="16" t="s">
        <v>135</v>
      </c>
      <c r="C14" s="10" t="s">
        <v>10</v>
      </c>
      <c r="D14" s="10">
        <v>77.8</v>
      </c>
      <c r="E14" s="32"/>
      <c r="F14" s="31">
        <f t="shared" si="0"/>
        <v>0</v>
      </c>
    </row>
    <row r="15" spans="1:8" s="25" customFormat="1" ht="31" x14ac:dyDescent="0.35">
      <c r="A15" s="12">
        <v>11</v>
      </c>
      <c r="B15" s="60" t="s">
        <v>80</v>
      </c>
      <c r="C15" s="61" t="s">
        <v>60</v>
      </c>
      <c r="D15" s="62">
        <v>4</v>
      </c>
      <c r="E15" s="63"/>
      <c r="F15" s="64">
        <f t="shared" si="0"/>
        <v>0</v>
      </c>
    </row>
    <row r="16" spans="1:8" s="25" customFormat="1" ht="31" x14ac:dyDescent="0.35">
      <c r="A16" s="12">
        <v>12</v>
      </c>
      <c r="B16" s="60" t="s">
        <v>81</v>
      </c>
      <c r="C16" s="61" t="s">
        <v>60</v>
      </c>
      <c r="D16" s="62">
        <v>2</v>
      </c>
      <c r="E16" s="63"/>
      <c r="F16" s="64">
        <f t="shared" si="0"/>
        <v>0</v>
      </c>
    </row>
    <row r="17" spans="1:6" s="25" customFormat="1" ht="31" x14ac:dyDescent="0.35">
      <c r="A17" s="12">
        <v>13</v>
      </c>
      <c r="B17" s="60" t="s">
        <v>82</v>
      </c>
      <c r="C17" s="61" t="s">
        <v>54</v>
      </c>
      <c r="D17" s="62">
        <v>2</v>
      </c>
      <c r="E17" s="63"/>
      <c r="F17" s="64">
        <f t="shared" si="0"/>
        <v>0</v>
      </c>
    </row>
    <row r="18" spans="1:6" s="25" customFormat="1" ht="108.5" x14ac:dyDescent="0.35">
      <c r="A18" s="12">
        <v>14</v>
      </c>
      <c r="B18" s="60" t="s">
        <v>136</v>
      </c>
      <c r="C18" s="61" t="s">
        <v>60</v>
      </c>
      <c r="D18" s="62">
        <v>4</v>
      </c>
      <c r="E18" s="63"/>
      <c r="F18" s="64">
        <f t="shared" si="0"/>
        <v>0</v>
      </c>
    </row>
    <row r="19" spans="1:6" s="25" customFormat="1" ht="31" x14ac:dyDescent="0.35">
      <c r="A19" s="12">
        <v>15</v>
      </c>
      <c r="B19" s="60" t="s">
        <v>83</v>
      </c>
      <c r="C19" s="61" t="s">
        <v>10</v>
      </c>
      <c r="D19" s="62">
        <v>77.8</v>
      </c>
      <c r="E19" s="63"/>
      <c r="F19" s="64">
        <f t="shared" si="0"/>
        <v>0</v>
      </c>
    </row>
    <row r="20" spans="1:6" ht="15.5" x14ac:dyDescent="0.3">
      <c r="A20" s="65"/>
      <c r="B20" s="66" t="s">
        <v>84</v>
      </c>
      <c r="C20" s="67"/>
      <c r="D20" s="68"/>
      <c r="E20" s="69"/>
      <c r="F20" s="70">
        <f>SUM(F5:F19)</f>
        <v>0</v>
      </c>
    </row>
  </sheetData>
  <mergeCells count="2">
    <mergeCell ref="A1:F1"/>
    <mergeCell ref="B2:F2"/>
  </mergeCells>
  <pageMargins left="0.7" right="0.7" top="0.75" bottom="0.75" header="0.3" footer="0.3"/>
  <pageSetup paperSize="9" scale="78"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DCC06E-5741-4B75-A5CB-66DC7BE1A24C}">
  <dimension ref="A1:H29"/>
  <sheetViews>
    <sheetView tabSelected="1" view="pageBreakPreview" topLeftCell="A14" zoomScaleNormal="95" zoomScaleSheetLayoutView="100" workbookViewId="0">
      <selection activeCell="B17" sqref="B17"/>
    </sheetView>
  </sheetViews>
  <sheetFormatPr defaultColWidth="8.81640625" defaultRowHeight="14" x14ac:dyDescent="0.3"/>
  <cols>
    <col min="1" max="1" width="8.81640625" style="1"/>
    <col min="2" max="2" width="54.453125" style="1" customWidth="1"/>
    <col min="3" max="3" width="8.81640625" style="110"/>
    <col min="4" max="4" width="9.453125" style="110" bestFit="1" customWidth="1"/>
    <col min="5" max="5" width="13.54296875" style="111" customWidth="1"/>
    <col min="6" max="6" width="15.81640625" style="112" customWidth="1"/>
    <col min="7" max="16384" width="8.81640625" style="1"/>
  </cols>
  <sheetData>
    <row r="1" spans="1:8" ht="18" customHeight="1" thickBot="1" x14ac:dyDescent="0.35">
      <c r="A1" s="132" t="s">
        <v>108</v>
      </c>
      <c r="B1" s="132"/>
      <c r="C1" s="132"/>
      <c r="D1" s="132"/>
      <c r="E1" s="132"/>
      <c r="F1" s="133"/>
      <c r="G1" s="44"/>
      <c r="H1" s="51"/>
    </row>
    <row r="2" spans="1:8" ht="15.5" x14ac:dyDescent="0.35">
      <c r="A2" s="96"/>
      <c r="B2" s="134" t="s">
        <v>45</v>
      </c>
      <c r="C2" s="135"/>
      <c r="D2" s="135"/>
      <c r="E2" s="135"/>
      <c r="F2" s="136"/>
    </row>
    <row r="3" spans="1:8" ht="15.5" x14ac:dyDescent="0.35">
      <c r="A3" s="97"/>
      <c r="B3" s="86" t="s">
        <v>109</v>
      </c>
      <c r="C3" s="104"/>
      <c r="D3" s="104"/>
      <c r="E3" s="104"/>
      <c r="F3" s="105"/>
    </row>
    <row r="4" spans="1:8" ht="15.5" x14ac:dyDescent="0.3">
      <c r="A4" s="54" t="s">
        <v>6</v>
      </c>
      <c r="B4" s="55" t="s">
        <v>0</v>
      </c>
      <c r="C4" s="106" t="s">
        <v>1</v>
      </c>
      <c r="D4" s="57" t="s">
        <v>2</v>
      </c>
      <c r="E4" s="58" t="s">
        <v>7</v>
      </c>
      <c r="F4" s="59" t="s">
        <v>3</v>
      </c>
    </row>
    <row r="5" spans="1:8" ht="31" x14ac:dyDescent="0.3">
      <c r="A5" s="12">
        <v>1</v>
      </c>
      <c r="B5" s="60" t="s">
        <v>86</v>
      </c>
      <c r="C5" s="10" t="s">
        <v>50</v>
      </c>
      <c r="D5" s="10">
        <v>4.5600000000000005</v>
      </c>
      <c r="E5" s="32"/>
      <c r="F5" s="31">
        <f>D5*E5</f>
        <v>0</v>
      </c>
    </row>
    <row r="6" spans="1:8" ht="31" x14ac:dyDescent="0.3">
      <c r="A6" s="12">
        <v>2</v>
      </c>
      <c r="B6" s="16" t="s">
        <v>87</v>
      </c>
      <c r="C6" s="10" t="s">
        <v>50</v>
      </c>
      <c r="D6" s="10">
        <v>0.45600000000000007</v>
      </c>
      <c r="E6" s="31"/>
      <c r="F6" s="31">
        <f t="shared" ref="F6:F15" si="0">D6*E6</f>
        <v>0</v>
      </c>
    </row>
    <row r="7" spans="1:8" ht="46.5" x14ac:dyDescent="0.3">
      <c r="A7" s="12">
        <v>3</v>
      </c>
      <c r="B7" s="16" t="s">
        <v>88</v>
      </c>
      <c r="C7" s="10" t="s">
        <v>50</v>
      </c>
      <c r="D7" s="10">
        <v>6.1599999999999993</v>
      </c>
      <c r="E7" s="32"/>
      <c r="F7" s="31">
        <f t="shared" si="0"/>
        <v>0</v>
      </c>
    </row>
    <row r="8" spans="1:8" ht="31" x14ac:dyDescent="0.3">
      <c r="A8" s="12">
        <v>4</v>
      </c>
      <c r="B8" s="16" t="s">
        <v>89</v>
      </c>
      <c r="C8" s="10" t="s">
        <v>50</v>
      </c>
      <c r="D8" s="10">
        <v>2.2079999999999997</v>
      </c>
      <c r="E8" s="32"/>
      <c r="F8" s="31">
        <f t="shared" si="0"/>
        <v>0</v>
      </c>
    </row>
    <row r="9" spans="1:8" ht="15.5" x14ac:dyDescent="0.3">
      <c r="A9" s="12"/>
      <c r="B9" s="16" t="s">
        <v>90</v>
      </c>
      <c r="C9" s="10"/>
      <c r="D9" s="10"/>
      <c r="E9" s="32"/>
      <c r="F9" s="31"/>
    </row>
    <row r="10" spans="1:8" ht="62" x14ac:dyDescent="0.3">
      <c r="A10" s="12">
        <v>5</v>
      </c>
      <c r="B10" s="16" t="s">
        <v>91</v>
      </c>
      <c r="C10" s="10" t="s">
        <v>50</v>
      </c>
      <c r="D10" s="10">
        <v>1.1039999999999999</v>
      </c>
      <c r="E10" s="32"/>
      <c r="F10" s="31">
        <f t="shared" si="0"/>
        <v>0</v>
      </c>
    </row>
    <row r="11" spans="1:8" ht="62" x14ac:dyDescent="0.3">
      <c r="A11" s="12">
        <v>6</v>
      </c>
      <c r="B11" s="16" t="s">
        <v>92</v>
      </c>
      <c r="C11" s="10" t="s">
        <v>49</v>
      </c>
      <c r="D11" s="10">
        <v>35.659999999999997</v>
      </c>
      <c r="E11" s="32"/>
      <c r="F11" s="31">
        <f t="shared" si="0"/>
        <v>0</v>
      </c>
    </row>
    <row r="12" spans="1:8" ht="46.5" x14ac:dyDescent="0.3">
      <c r="A12" s="12">
        <v>7</v>
      </c>
      <c r="B12" s="16" t="s">
        <v>93</v>
      </c>
      <c r="C12" s="10" t="s">
        <v>94</v>
      </c>
      <c r="D12" s="10">
        <v>4</v>
      </c>
      <c r="E12" s="32"/>
      <c r="F12" s="31">
        <f t="shared" si="0"/>
        <v>0</v>
      </c>
    </row>
    <row r="13" spans="1:8" ht="46.5" x14ac:dyDescent="0.3">
      <c r="A13" s="12">
        <v>8</v>
      </c>
      <c r="B13" s="16" t="s">
        <v>95</v>
      </c>
      <c r="C13" s="10" t="s">
        <v>49</v>
      </c>
      <c r="D13" s="10">
        <v>7.62</v>
      </c>
      <c r="E13" s="32"/>
      <c r="F13" s="31">
        <f t="shared" si="0"/>
        <v>0</v>
      </c>
    </row>
    <row r="14" spans="1:8" ht="77.5" x14ac:dyDescent="0.3">
      <c r="A14" s="12">
        <v>9</v>
      </c>
      <c r="B14" s="16" t="s">
        <v>96</v>
      </c>
      <c r="C14" s="10" t="s">
        <v>50</v>
      </c>
      <c r="D14" s="10">
        <v>0.36</v>
      </c>
      <c r="E14" s="32"/>
      <c r="F14" s="31">
        <f t="shared" si="0"/>
        <v>0</v>
      </c>
    </row>
    <row r="15" spans="1:8" ht="46.5" x14ac:dyDescent="0.3">
      <c r="A15" s="12">
        <v>10</v>
      </c>
      <c r="B15" s="16" t="s">
        <v>97</v>
      </c>
      <c r="C15" s="10" t="s">
        <v>94</v>
      </c>
      <c r="D15" s="10">
        <v>2</v>
      </c>
      <c r="E15" s="32"/>
      <c r="F15" s="31">
        <f t="shared" si="0"/>
        <v>0</v>
      </c>
    </row>
    <row r="16" spans="1:8" ht="15.5" x14ac:dyDescent="0.3">
      <c r="A16" s="12"/>
      <c r="B16" s="98" t="s">
        <v>98</v>
      </c>
      <c r="C16" s="10"/>
      <c r="D16" s="10"/>
      <c r="E16" s="32"/>
      <c r="F16" s="31"/>
    </row>
    <row r="17" spans="1:6" ht="46.5" x14ac:dyDescent="0.3">
      <c r="A17" s="12">
        <v>11</v>
      </c>
      <c r="B17" s="60" t="s">
        <v>139</v>
      </c>
      <c r="C17" s="61" t="s">
        <v>49</v>
      </c>
      <c r="D17" s="62">
        <v>17</v>
      </c>
      <c r="E17" s="63"/>
      <c r="F17" s="64">
        <f>D17*E17</f>
        <v>0</v>
      </c>
    </row>
    <row r="18" spans="1:6" ht="31" x14ac:dyDescent="0.3">
      <c r="A18" s="65" t="s">
        <v>114</v>
      </c>
      <c r="B18" s="87" t="s">
        <v>99</v>
      </c>
      <c r="C18" s="61" t="s">
        <v>100</v>
      </c>
      <c r="D18" s="62">
        <v>10</v>
      </c>
      <c r="E18" s="63"/>
      <c r="F18" s="64">
        <f t="shared" ref="F18:F23" si="1">D18*E18</f>
        <v>0</v>
      </c>
    </row>
    <row r="19" spans="1:6" ht="15.5" x14ac:dyDescent="0.3">
      <c r="A19" s="65"/>
      <c r="B19" s="88" t="s">
        <v>101</v>
      </c>
      <c r="C19" s="61"/>
      <c r="D19" s="62"/>
      <c r="E19" s="63"/>
      <c r="F19" s="64"/>
    </row>
    <row r="20" spans="1:6" ht="31" x14ac:dyDescent="0.35">
      <c r="A20" s="96">
        <v>13</v>
      </c>
      <c r="B20" s="89" t="s">
        <v>102</v>
      </c>
      <c r="C20" s="10" t="s">
        <v>49</v>
      </c>
      <c r="D20" s="10">
        <v>94.32</v>
      </c>
      <c r="E20" s="32"/>
      <c r="F20" s="64">
        <f t="shared" si="1"/>
        <v>0</v>
      </c>
    </row>
    <row r="21" spans="1:6" ht="31" x14ac:dyDescent="0.35">
      <c r="A21" s="96">
        <v>14</v>
      </c>
      <c r="B21" s="95" t="s">
        <v>103</v>
      </c>
      <c r="C21" s="10" t="s">
        <v>49</v>
      </c>
      <c r="D21" s="10">
        <v>94.32</v>
      </c>
      <c r="E21" s="32"/>
      <c r="F21" s="64">
        <f t="shared" si="1"/>
        <v>0</v>
      </c>
    </row>
    <row r="22" spans="1:6" ht="15.5" x14ac:dyDescent="0.35">
      <c r="A22" s="96"/>
      <c r="B22" s="96" t="s">
        <v>104</v>
      </c>
      <c r="C22" s="10"/>
      <c r="D22" s="10"/>
      <c r="E22" s="32"/>
      <c r="F22" s="64"/>
    </row>
    <row r="23" spans="1:6" ht="46.5" x14ac:dyDescent="0.35">
      <c r="A23" s="96">
        <v>15</v>
      </c>
      <c r="B23" s="95" t="s">
        <v>105</v>
      </c>
      <c r="C23" s="10" t="s">
        <v>4</v>
      </c>
      <c r="D23" s="10">
        <v>2</v>
      </c>
      <c r="E23" s="32"/>
      <c r="F23" s="64">
        <f t="shared" si="1"/>
        <v>0</v>
      </c>
    </row>
    <row r="24" spans="1:6" ht="31" x14ac:dyDescent="0.35">
      <c r="A24" s="96">
        <v>16</v>
      </c>
      <c r="B24" s="95" t="s">
        <v>106</v>
      </c>
      <c r="C24" s="10" t="s">
        <v>4</v>
      </c>
      <c r="D24" s="10">
        <v>2</v>
      </c>
      <c r="E24" s="32"/>
      <c r="F24" s="64">
        <f>D24*E24</f>
        <v>0</v>
      </c>
    </row>
    <row r="25" spans="1:6" customFormat="1" ht="19.5" customHeight="1" x14ac:dyDescent="0.35">
      <c r="A25" s="99"/>
      <c r="B25" s="113" t="s">
        <v>120</v>
      </c>
      <c r="C25" s="100"/>
      <c r="D25" s="101"/>
      <c r="E25" s="107"/>
      <c r="F25" s="107"/>
    </row>
    <row r="26" spans="1:6" customFormat="1" ht="47.65" customHeight="1" x14ac:dyDescent="0.35">
      <c r="A26" s="96">
        <v>17</v>
      </c>
      <c r="B26" s="95" t="s">
        <v>121</v>
      </c>
      <c r="C26" s="102" t="s">
        <v>122</v>
      </c>
      <c r="D26" s="102">
        <v>2</v>
      </c>
      <c r="E26" s="108"/>
      <c r="F26" s="103">
        <f>E26*D26</f>
        <v>0</v>
      </c>
    </row>
    <row r="27" spans="1:6" customFormat="1" ht="68.150000000000006" customHeight="1" x14ac:dyDescent="0.35">
      <c r="A27" s="96">
        <v>18</v>
      </c>
      <c r="B27" s="95" t="s">
        <v>123</v>
      </c>
      <c r="C27" s="102" t="s">
        <v>125</v>
      </c>
      <c r="D27" s="102">
        <v>2</v>
      </c>
      <c r="E27" s="108"/>
      <c r="F27" s="103">
        <f>D27*E27</f>
        <v>0</v>
      </c>
    </row>
    <row r="28" spans="1:6" ht="62" x14ac:dyDescent="0.35">
      <c r="A28" s="96">
        <v>19</v>
      </c>
      <c r="B28" s="95" t="s">
        <v>124</v>
      </c>
      <c r="C28" s="10" t="s">
        <v>122</v>
      </c>
      <c r="D28" s="10">
        <v>1</v>
      </c>
      <c r="E28" s="32"/>
      <c r="F28" s="103">
        <f>D28*E28</f>
        <v>0</v>
      </c>
    </row>
    <row r="29" spans="1:6" ht="15.5" x14ac:dyDescent="0.35">
      <c r="A29" s="96"/>
      <c r="B29" s="33" t="s">
        <v>107</v>
      </c>
      <c r="C29" s="10"/>
      <c r="D29" s="10"/>
      <c r="E29" s="32"/>
      <c r="F29" s="109">
        <f>SUM(F5:F28)</f>
        <v>0</v>
      </c>
    </row>
  </sheetData>
  <protectedRanges>
    <protectedRange sqref="F5:F24" name="Range28_1_1"/>
    <protectedRange sqref="E26" name="Range18_1_1"/>
  </protectedRanges>
  <mergeCells count="2">
    <mergeCell ref="A1:F1"/>
    <mergeCell ref="B2:F2"/>
  </mergeCells>
  <pageMargins left="0.7" right="0.7" top="0.75" bottom="0.75" header="0.3" footer="0.3"/>
  <pageSetup paperSize="9" scale="78"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E17"/>
  <sheetViews>
    <sheetView view="pageBreakPreview" topLeftCell="A4" zoomScaleNormal="100" zoomScaleSheetLayoutView="100" workbookViewId="0">
      <selection activeCell="D13" sqref="D13"/>
    </sheetView>
  </sheetViews>
  <sheetFormatPr defaultColWidth="9.1796875" defaultRowHeight="14" x14ac:dyDescent="0.3"/>
  <cols>
    <col min="1" max="1" width="9.1796875" style="23"/>
    <col min="2" max="2" width="58.1796875" style="1" customWidth="1"/>
    <col min="3" max="3" width="9.1796875" style="1"/>
    <col min="4" max="4" width="15.453125" style="24" customWidth="1"/>
    <col min="5" max="5" width="14" style="1" customWidth="1"/>
    <col min="6" max="6" width="12.26953125" style="1" customWidth="1"/>
    <col min="7" max="7" width="11.54296875" style="1" customWidth="1"/>
    <col min="8" max="16384" width="9.1796875" style="1"/>
  </cols>
  <sheetData>
    <row r="1" spans="1:5" ht="22.5" customHeight="1" x14ac:dyDescent="0.3">
      <c r="A1" s="137" t="s">
        <v>69</v>
      </c>
      <c r="B1" s="137"/>
      <c r="C1" s="137"/>
      <c r="D1" s="137"/>
    </row>
    <row r="2" spans="1:5" ht="18" customHeight="1" x14ac:dyDescent="0.35">
      <c r="A2" s="134" t="s">
        <v>45</v>
      </c>
      <c r="B2" s="135"/>
      <c r="C2" s="135"/>
      <c r="D2" s="135"/>
    </row>
    <row r="3" spans="1:5" ht="16.5" customHeight="1" x14ac:dyDescent="0.3">
      <c r="A3" s="2"/>
      <c r="B3" s="3"/>
      <c r="C3" s="3"/>
      <c r="D3" s="121"/>
    </row>
    <row r="4" spans="1:5" ht="21" customHeight="1" x14ac:dyDescent="0.35">
      <c r="A4" s="4"/>
      <c r="B4" s="5" t="s">
        <v>5</v>
      </c>
      <c r="C4" s="6"/>
      <c r="D4" s="122"/>
      <c r="E4" s="120"/>
    </row>
    <row r="5" spans="1:5" ht="21" customHeight="1" x14ac:dyDescent="0.35">
      <c r="A5" s="7">
        <v>1</v>
      </c>
      <c r="B5" s="8" t="s">
        <v>13</v>
      </c>
      <c r="C5" s="9">
        <v>1</v>
      </c>
      <c r="D5" s="123">
        <f>Preliminaries!F8</f>
        <v>0</v>
      </c>
    </row>
    <row r="6" spans="1:5" ht="21" customHeight="1" x14ac:dyDescent="0.35">
      <c r="A6" s="7"/>
      <c r="B6" s="8"/>
      <c r="C6" s="9"/>
      <c r="D6" s="123"/>
    </row>
    <row r="7" spans="1:5" ht="21" customHeight="1" x14ac:dyDescent="0.35">
      <c r="A7" s="10">
        <v>2</v>
      </c>
      <c r="B7" s="11" t="s">
        <v>71</v>
      </c>
      <c r="C7" s="9">
        <v>1</v>
      </c>
      <c r="D7" s="123">
        <f>'Boundary wall'!F21</f>
        <v>0</v>
      </c>
    </row>
    <row r="8" spans="1:5" ht="21" customHeight="1" x14ac:dyDescent="0.35">
      <c r="A8" s="10"/>
      <c r="B8" s="11"/>
      <c r="C8" s="9"/>
      <c r="D8" s="123"/>
    </row>
    <row r="9" spans="1:5" ht="20.25" customHeight="1" x14ac:dyDescent="0.3">
      <c r="A9" s="13">
        <v>3</v>
      </c>
      <c r="B9" s="14" t="s">
        <v>110</v>
      </c>
      <c r="C9" s="15">
        <v>1</v>
      </c>
      <c r="D9" s="124">
        <f>'Football court'!F18</f>
        <v>0</v>
      </c>
    </row>
    <row r="10" spans="1:5" ht="20.25" customHeight="1" x14ac:dyDescent="0.3">
      <c r="A10" s="13"/>
      <c r="B10" s="14"/>
      <c r="C10" s="15"/>
      <c r="D10" s="124"/>
    </row>
    <row r="11" spans="1:5" ht="20.25" customHeight="1" x14ac:dyDescent="0.3">
      <c r="A11" s="13">
        <v>4</v>
      </c>
      <c r="B11" s="14" t="s">
        <v>111</v>
      </c>
      <c r="C11" s="15">
        <v>1</v>
      </c>
      <c r="D11" s="124">
        <f>'basketball court'!F15</f>
        <v>0</v>
      </c>
    </row>
    <row r="12" spans="1:5" ht="21" customHeight="1" x14ac:dyDescent="0.3">
      <c r="A12" s="10"/>
      <c r="B12" s="16"/>
      <c r="C12" s="15"/>
      <c r="D12" s="124"/>
    </row>
    <row r="13" spans="1:5" ht="21" customHeight="1" x14ac:dyDescent="0.3">
      <c r="A13" s="90">
        <v>5</v>
      </c>
      <c r="B13" s="91" t="s">
        <v>112</v>
      </c>
      <c r="C13" s="92">
        <v>1</v>
      </c>
      <c r="D13" s="125">
        <f>'Children''s playground'!F20</f>
        <v>0</v>
      </c>
    </row>
    <row r="14" spans="1:5" ht="21" customHeight="1" x14ac:dyDescent="0.3">
      <c r="A14" s="90"/>
      <c r="B14" s="91"/>
      <c r="C14" s="92"/>
      <c r="D14" s="125"/>
    </row>
    <row r="15" spans="1:5" ht="21" customHeight="1" x14ac:dyDescent="0.3">
      <c r="A15" s="90">
        <v>6</v>
      </c>
      <c r="B15" s="91" t="s">
        <v>113</v>
      </c>
      <c r="C15" s="92">
        <v>1</v>
      </c>
      <c r="D15" s="125">
        <f>Washrooms!F29</f>
        <v>0</v>
      </c>
    </row>
    <row r="16" spans="1:5" ht="18" customHeight="1" thickBot="1" x14ac:dyDescent="0.35">
      <c r="A16" s="17"/>
      <c r="B16" s="18"/>
      <c r="C16" s="19"/>
      <c r="D16" s="126"/>
    </row>
    <row r="17" spans="1:4" ht="16" thickBot="1" x14ac:dyDescent="0.4">
      <c r="A17" s="20"/>
      <c r="B17" s="21" t="s">
        <v>14</v>
      </c>
      <c r="C17" s="22"/>
      <c r="D17" s="127">
        <f>SUM(D5:D15)</f>
        <v>0</v>
      </c>
    </row>
  </sheetData>
  <mergeCells count="2">
    <mergeCell ref="A1:D1"/>
    <mergeCell ref="A2:D2"/>
  </mergeCells>
  <pageMargins left="0.7" right="0.7" top="0.75" bottom="0.75" header="0.3" footer="0.3"/>
  <pageSetup scale="98"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187B0BE18BFFF645AD4C6AADF37A5BDA" ma:contentTypeVersion="18" ma:contentTypeDescription="Create a new document." ma:contentTypeScope="" ma:versionID="cb2e69d18ac804328bc1ae4019515d70">
  <xsd:schema xmlns:xsd="http://www.w3.org/2001/XMLSchema" xmlns:xs="http://www.w3.org/2001/XMLSchema" xmlns:p="http://schemas.microsoft.com/office/2006/metadata/properties" xmlns:ns2="7241e6a9-c7e8-4102-8f2f-c6e50fd060aa" xmlns:ns3="d665c576-1f00-4a02-9f7a-ae18a2fd586f" targetNamespace="http://schemas.microsoft.com/office/2006/metadata/properties" ma:root="true" ma:fieldsID="7e282e41baa325f8c43e6ac4250ccc1d" ns2:_="" ns3:_="">
    <xsd:import namespace="7241e6a9-c7e8-4102-8f2f-c6e50fd060aa"/>
    <xsd:import namespace="d665c576-1f00-4a02-9f7a-ae18a2fd586f"/>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DateTaken" minOccurs="0"/>
                <xsd:element ref="ns2:MediaLengthInSeconds" minOccurs="0"/>
                <xsd:element ref="ns2:lcf76f155ced4ddcb4097134ff3c332f" minOccurs="0"/>
                <xsd:element ref="ns3:TaxCatchAll" minOccurs="0"/>
                <xsd:element ref="ns2:MediaServiceLocation"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241e6a9-c7e8-4102-8f2f-c6e50fd060a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hidden="true" ma:internalName="MediaServiceDateTaken" ma:readOnly="true">
      <xsd:simpleType>
        <xsd:restriction base="dms:Text"/>
      </xsd:simpleType>
    </xsd:element>
    <xsd:element name="MediaLengthInSeconds" ma:index="19" nillable="true" ma:displayName="MediaLengthInSeconds" ma:hidden="true" ma:internalName="MediaLengthInSeconds" ma:readOnly="true">
      <xsd:simpleType>
        <xsd:restriction base="dms:Unknown"/>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553f610b-9ee9-4302-9a9e-eaae0f0c7bdb" ma:termSetId="09814cd3-568e-fe90-9814-8d621ff8fb84" ma:anchorId="fba54fb3-c3e1-fe81-a776-ca4b69148c4d" ma:open="true" ma:isKeyword="false">
      <xsd:complexType>
        <xsd:sequence>
          <xsd:element ref="pc:Terms" minOccurs="0" maxOccurs="1"/>
        </xsd:sequence>
      </xsd:complexType>
    </xsd:element>
    <xsd:element name="MediaServiceLocation" ma:index="23" nillable="true" ma:displayName="Location" ma:indexed="true" ma:internalName="MediaServiceLocation" ma:readOnly="true">
      <xsd:simpleType>
        <xsd:restriction base="dms:Text"/>
      </xsd:simpleType>
    </xsd:element>
    <xsd:element name="MediaServiceObjectDetectorVersions" ma:index="24" nillable="true" ma:displayName="MediaServiceObjectDetectorVersions"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d665c576-1f00-4a02-9f7a-ae18a2fd586f" elementFormDefault="qualified">
    <xsd:import namespace="http://schemas.microsoft.com/office/2006/documentManagement/types"/>
    <xsd:import namespace="http://schemas.microsoft.com/office/infopath/2007/PartnerControls"/>
    <xsd:element name="SharedWithUsers" ma:index="16"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Shared With Details" ma:internalName="SharedWithDetails" ma:readOnly="true">
      <xsd:simpleType>
        <xsd:restriction base="dms:Note">
          <xsd:maxLength value="255"/>
        </xsd:restriction>
      </xsd:simpleType>
    </xsd:element>
    <xsd:element name="TaxCatchAll" ma:index="22" nillable="true" ma:displayName="Taxonomy Catch All Column" ma:hidden="true" ma:list="{d38be5bc-b8ad-4ac3-868e-24aea4d8d2aa}" ma:internalName="TaxCatchAll" ma:showField="CatchAllData" ma:web="d665c576-1f00-4a02-9f7a-ae18a2fd586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d665c576-1f00-4a02-9f7a-ae18a2fd586f" xsi:nil="true"/>
    <lcf76f155ced4ddcb4097134ff3c332f xmlns="7241e6a9-c7e8-4102-8f2f-c6e50fd060aa">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871085B2-21D1-4451-91CD-043E27857A9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241e6a9-c7e8-4102-8f2f-c6e50fd060aa"/>
    <ds:schemaRef ds:uri="d665c576-1f00-4a02-9f7a-ae18a2fd586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E092BF8B-A6F3-4FF1-97B0-5115C7EFBF9E}">
  <ds:schemaRefs>
    <ds:schemaRef ds:uri="http://schemas.microsoft.com/sharepoint/v3/contenttype/forms"/>
  </ds:schemaRefs>
</ds:datastoreItem>
</file>

<file path=customXml/itemProps3.xml><?xml version="1.0" encoding="utf-8"?>
<ds:datastoreItem xmlns:ds="http://schemas.openxmlformats.org/officeDocument/2006/customXml" ds:itemID="{959081CB-8881-48A2-A0B1-0856D683A42B}">
  <ds:schemaRefs>
    <ds:schemaRef ds:uri="http://schemas.microsoft.com/office/2006/metadata/properties"/>
    <ds:schemaRef ds:uri="http://purl.org/dc/terms/"/>
    <ds:schemaRef ds:uri="http://www.w3.org/XML/1998/namespace"/>
    <ds:schemaRef ds:uri="http://purl.org/dc/dcmitype/"/>
    <ds:schemaRef ds:uri="http://schemas.openxmlformats.org/package/2006/metadata/core-properties"/>
    <ds:schemaRef ds:uri="b58a4ee1-b965-4da6-915e-965298b87fec"/>
    <ds:schemaRef ds:uri="http://schemas.microsoft.com/office/2006/documentManagement/types"/>
    <ds:schemaRef ds:uri="http://schemas.microsoft.com/office/infopath/2007/PartnerControls"/>
    <ds:schemaRef ds:uri="7c4cdcf9-6b29-4410-9569-ddd8115ebf99"/>
    <ds:schemaRef ds:uri="http://purl.org/dc/elements/1.1/"/>
    <ds:schemaRef ds:uri="d665c576-1f00-4a02-9f7a-ae18a2fd586f"/>
    <ds:schemaRef ds:uri="7241e6a9-c7e8-4102-8f2f-c6e50fd060aa"/>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7</vt:i4>
      </vt:variant>
    </vt:vector>
  </HeadingPairs>
  <TitlesOfParts>
    <vt:vector size="14" baseType="lpstr">
      <vt:lpstr>Preliminaries</vt:lpstr>
      <vt:lpstr>Boundary wall</vt:lpstr>
      <vt:lpstr>Football court</vt:lpstr>
      <vt:lpstr>basketball court</vt:lpstr>
      <vt:lpstr>Children's playground</vt:lpstr>
      <vt:lpstr>Washrooms</vt:lpstr>
      <vt:lpstr>Summary</vt:lpstr>
      <vt:lpstr>'basketball court'!Print_Area</vt:lpstr>
      <vt:lpstr>'Boundary wall'!Print_Area</vt:lpstr>
      <vt:lpstr>'Children''s playground'!Print_Area</vt:lpstr>
      <vt:lpstr>'Football court'!Print_Area</vt:lpstr>
      <vt:lpstr>Preliminaries!Print_Area</vt:lpstr>
      <vt:lpstr>Summary!Print_Area</vt:lpstr>
      <vt:lpstr>Washrooms!Print_Area</vt:lpstr>
    </vt:vector>
  </TitlesOfParts>
  <Company>Hewlett-Packard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Ahmed Dahir</dc:creator>
  <cp:lastModifiedBy>MOHAMED Ahmed Dahir</cp:lastModifiedBy>
  <cp:lastPrinted>2017-10-12T09:45:32Z</cp:lastPrinted>
  <dcterms:created xsi:type="dcterms:W3CDTF">2017-07-19T10:02:06Z</dcterms:created>
  <dcterms:modified xsi:type="dcterms:W3CDTF">2025-03-27T12:51:32Z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65b15e2b-c6d2-488b-8aea-978109a77633_Enabled">
    <vt:lpwstr>true</vt:lpwstr>
  </property>
  <property fmtid="{D5CDD505-2E9C-101B-9397-08002B2CF9AE}" pid="3" name="MSIP_Label_65b15e2b-c6d2-488b-8aea-978109a77633_SetDate">
    <vt:lpwstr>2022-01-06T08:28:13Z</vt:lpwstr>
  </property>
  <property fmtid="{D5CDD505-2E9C-101B-9397-08002B2CF9AE}" pid="4" name="MSIP_Label_65b15e2b-c6d2-488b-8aea-978109a77633_Method">
    <vt:lpwstr>Privileged</vt:lpwstr>
  </property>
  <property fmtid="{D5CDD505-2E9C-101B-9397-08002B2CF9AE}" pid="5" name="MSIP_Label_65b15e2b-c6d2-488b-8aea-978109a77633_Name">
    <vt:lpwstr>IOMLb0010IN123173</vt:lpwstr>
  </property>
  <property fmtid="{D5CDD505-2E9C-101B-9397-08002B2CF9AE}" pid="6" name="MSIP_Label_65b15e2b-c6d2-488b-8aea-978109a77633_SiteId">
    <vt:lpwstr>1588262d-23fb-43b4-bd6e-bce49c8e6186</vt:lpwstr>
  </property>
  <property fmtid="{D5CDD505-2E9C-101B-9397-08002B2CF9AE}" pid="7" name="MSIP_Label_65b15e2b-c6d2-488b-8aea-978109a77633_ActionId">
    <vt:lpwstr>c3795746-d9e6-4b6d-88c2-65ad3608f2c0</vt:lpwstr>
  </property>
  <property fmtid="{D5CDD505-2E9C-101B-9397-08002B2CF9AE}" pid="8" name="MSIP_Label_65b15e2b-c6d2-488b-8aea-978109a77633_ContentBits">
    <vt:lpwstr>0</vt:lpwstr>
  </property>
  <property fmtid="{D5CDD505-2E9C-101B-9397-08002B2CF9AE}" pid="9" name="ContentTypeId">
    <vt:lpwstr>0x010100187B0BE18BFFF645AD4C6AADF37A5BDA</vt:lpwstr>
  </property>
</Properties>
</file>